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13_ncr:1_{2699ED58-50AB-4C97-AF27-1AC6F197A8A8}" xr6:coauthVersionLast="45" xr6:coauthVersionMax="45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Illustration" sheetId="16" r:id="rId1"/>
    <sheet name="Example 12.1" sheetId="2" r:id="rId2"/>
    <sheet name="Example 12.2" sheetId="3" r:id="rId3"/>
    <sheet name="Example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8" l="1"/>
  <c r="F52" i="8"/>
  <c r="C63" i="8"/>
  <c r="C59" i="8"/>
  <c r="C56" i="8"/>
  <c r="C55" i="8"/>
  <c r="D51" i="8" s="1"/>
  <c r="D61" i="8"/>
  <c r="D55" i="8"/>
  <c r="G3" i="8"/>
  <c r="D64" i="8"/>
  <c r="E3" i="8"/>
  <c r="D62" i="8"/>
  <c r="D63" i="8"/>
  <c r="D65" i="8"/>
  <c r="D67" i="8"/>
  <c r="D66" i="8"/>
  <c r="D59" i="8"/>
  <c r="D56" i="8"/>
  <c r="D52" i="8" l="1"/>
  <c r="B9" i="16"/>
  <c r="A9" i="16"/>
  <c r="C61" i="8" l="1"/>
  <c r="C62" i="8" s="1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3" i="8"/>
  <c r="C64" i="8" s="1"/>
  <c r="C65" i="8" l="1"/>
  <c r="C67" i="8" s="1"/>
  <c r="D4" i="8"/>
  <c r="D47" i="8"/>
  <c r="D43" i="8"/>
  <c r="D31" i="8"/>
  <c r="D27" i="8"/>
  <c r="D15" i="8"/>
  <c r="D11" i="8"/>
  <c r="D7" i="8"/>
  <c r="D50" i="8"/>
  <c r="D46" i="8"/>
  <c r="D42" i="8"/>
  <c r="D38" i="8"/>
  <c r="D34" i="8"/>
  <c r="D30" i="8"/>
  <c r="D26" i="8"/>
  <c r="D22" i="8"/>
  <c r="D18" i="8"/>
  <c r="D14" i="8"/>
  <c r="D10" i="8"/>
  <c r="D6" i="8"/>
  <c r="D35" i="8"/>
  <c r="D23" i="8"/>
  <c r="D49" i="8"/>
  <c r="D45" i="8"/>
  <c r="D41" i="8"/>
  <c r="D37" i="8"/>
  <c r="D33" i="8"/>
  <c r="D29" i="8"/>
  <c r="D25" i="8"/>
  <c r="D21" i="8"/>
  <c r="D17" i="8"/>
  <c r="D13" i="8"/>
  <c r="D9" i="8"/>
  <c r="D5" i="8"/>
  <c r="D3" i="8"/>
  <c r="D39" i="8"/>
  <c r="D19" i="8"/>
  <c r="D48" i="8"/>
  <c r="D44" i="8"/>
  <c r="D40" i="8"/>
  <c r="D36" i="8"/>
  <c r="D32" i="8"/>
  <c r="D28" i="8"/>
  <c r="D24" i="8"/>
  <c r="D20" i="8"/>
  <c r="D16" i="8"/>
  <c r="D12" i="8"/>
  <c r="D8" i="8"/>
  <c r="C66" i="8" l="1"/>
  <c r="E50" i="3" l="1"/>
  <c r="G50" i="3" s="1"/>
  <c r="E3" i="3"/>
  <c r="G3" i="3" s="1"/>
  <c r="E4" i="3"/>
  <c r="G4" i="3" s="1"/>
  <c r="E5" i="3"/>
  <c r="G5" i="3" s="1"/>
  <c r="E6" i="3"/>
  <c r="G6" i="3" s="1"/>
  <c r="E7" i="3"/>
  <c r="G7" i="3" s="1"/>
  <c r="E8" i="3"/>
  <c r="G8" i="3" s="1"/>
  <c r="E9" i="3"/>
  <c r="G9" i="3" s="1"/>
  <c r="E10" i="3"/>
  <c r="G10" i="3" s="1"/>
  <c r="E11" i="3"/>
  <c r="G11" i="3" s="1"/>
  <c r="E12" i="3"/>
  <c r="G12" i="3" s="1"/>
  <c r="E13" i="3"/>
  <c r="G13" i="3" s="1"/>
  <c r="E14" i="3"/>
  <c r="G14" i="3" s="1"/>
  <c r="E15" i="3"/>
  <c r="G15" i="3" s="1"/>
  <c r="E16" i="3"/>
  <c r="G16" i="3" s="1"/>
  <c r="E17" i="3"/>
  <c r="G17" i="3" s="1"/>
  <c r="E18" i="3"/>
  <c r="G18" i="3" s="1"/>
  <c r="E19" i="3"/>
  <c r="G19" i="3" s="1"/>
  <c r="E20" i="3"/>
  <c r="G20" i="3" s="1"/>
  <c r="E21" i="3"/>
  <c r="G21" i="3" s="1"/>
  <c r="E22" i="3"/>
  <c r="G22" i="3" s="1"/>
  <c r="E23" i="3"/>
  <c r="G23" i="3" s="1"/>
  <c r="E24" i="3"/>
  <c r="G24" i="3" s="1"/>
  <c r="E25" i="3"/>
  <c r="G25" i="3" s="1"/>
  <c r="E26" i="3"/>
  <c r="G26" i="3" s="1"/>
  <c r="E27" i="3"/>
  <c r="G27" i="3" s="1"/>
  <c r="E28" i="3"/>
  <c r="G28" i="3" s="1"/>
  <c r="E29" i="3"/>
  <c r="G29" i="3" s="1"/>
  <c r="E30" i="3"/>
  <c r="G30" i="3" s="1"/>
  <c r="E31" i="3"/>
  <c r="G31" i="3" s="1"/>
  <c r="E32" i="3"/>
  <c r="G32" i="3" s="1"/>
  <c r="E33" i="3"/>
  <c r="G33" i="3" s="1"/>
  <c r="E34" i="3"/>
  <c r="G34" i="3" s="1"/>
  <c r="E35" i="3"/>
  <c r="G35" i="3" s="1"/>
  <c r="E36" i="3"/>
  <c r="G36" i="3" s="1"/>
  <c r="E37" i="3"/>
  <c r="G37" i="3" s="1"/>
  <c r="E38" i="3"/>
  <c r="G38" i="3" s="1"/>
  <c r="E39" i="3"/>
  <c r="G39" i="3" s="1"/>
  <c r="E40" i="3"/>
  <c r="G40" i="3" s="1"/>
  <c r="E41" i="3"/>
  <c r="G41" i="3" s="1"/>
  <c r="E42" i="3"/>
  <c r="G42" i="3" s="1"/>
  <c r="E43" i="3"/>
  <c r="G43" i="3" s="1"/>
  <c r="E44" i="3"/>
  <c r="G44" i="3" s="1"/>
  <c r="E45" i="3"/>
  <c r="G45" i="3" s="1"/>
  <c r="E46" i="3"/>
  <c r="G46" i="3" s="1"/>
  <c r="E47" i="3"/>
  <c r="G47" i="3" s="1"/>
  <c r="E48" i="3"/>
  <c r="G48" i="3" s="1"/>
  <c r="E49" i="3"/>
  <c r="G49" i="3" s="1"/>
  <c r="C54" i="2"/>
  <c r="C53" i="2"/>
  <c r="E4" i="2" l="1"/>
  <c r="E3" i="2"/>
  <c r="E50" i="2"/>
  <c r="E43" i="2"/>
  <c r="E35" i="2"/>
  <c r="E27" i="2"/>
  <c r="E19" i="2"/>
  <c r="E11" i="2"/>
  <c r="E42" i="2"/>
  <c r="E34" i="2"/>
  <c r="E26" i="2"/>
  <c r="E18" i="2"/>
  <c r="E10" i="2"/>
  <c r="E47" i="2"/>
  <c r="E39" i="2"/>
  <c r="E31" i="2"/>
  <c r="E23" i="2"/>
  <c r="E15" i="2"/>
  <c r="E7" i="2"/>
  <c r="E46" i="2"/>
  <c r="E38" i="2"/>
  <c r="E30" i="2"/>
  <c r="E22" i="2"/>
  <c r="E14" i="2"/>
  <c r="E6" i="2"/>
  <c r="E49" i="2"/>
  <c r="E45" i="2"/>
  <c r="E41" i="2"/>
  <c r="E37" i="2"/>
  <c r="E33" i="2"/>
  <c r="E29" i="2"/>
  <c r="E25" i="2"/>
  <c r="E21" i="2"/>
  <c r="E17" i="2"/>
  <c r="E13" i="2"/>
  <c r="E9" i="2"/>
  <c r="E5" i="2"/>
  <c r="E48" i="2"/>
  <c r="E44" i="2"/>
  <c r="E40" i="2"/>
  <c r="E36" i="2"/>
  <c r="E32" i="2"/>
  <c r="E28" i="2"/>
  <c r="E24" i="2"/>
  <c r="E20" i="2"/>
  <c r="E16" i="2"/>
  <c r="E12" i="2"/>
  <c r="E8" i="2"/>
</calcChain>
</file>

<file path=xl/sharedStrings.xml><?xml version="1.0" encoding="utf-8"?>
<sst xmlns="http://schemas.openxmlformats.org/spreadsheetml/2006/main" count="197" uniqueCount="102">
  <si>
    <t>2017 FEB</t>
  </si>
  <si>
    <t>2017 JAN</t>
  </si>
  <si>
    <t>2016 DEC</t>
  </si>
  <si>
    <t>2016 NOV</t>
  </si>
  <si>
    <t>2016 OCT</t>
  </si>
  <si>
    <t>2016 SEP</t>
  </si>
  <si>
    <t>2016 AUG</t>
  </si>
  <si>
    <t>2016 JUL</t>
  </si>
  <si>
    <t>2016 JUN</t>
  </si>
  <si>
    <t>2016 MAY</t>
  </si>
  <si>
    <t>2016 APR</t>
  </si>
  <si>
    <t>2016 MAR</t>
  </si>
  <si>
    <t>2016 FEB</t>
  </si>
  <si>
    <t>2016 JAN</t>
  </si>
  <si>
    <t>2015 DEC</t>
  </si>
  <si>
    <t>2015 NOV</t>
  </si>
  <si>
    <t>2015 OCT</t>
  </si>
  <si>
    <t>2015 SEP</t>
  </si>
  <si>
    <t>2015 AUG</t>
  </si>
  <si>
    <t>2015 JUL</t>
  </si>
  <si>
    <t>2015 JUN</t>
  </si>
  <si>
    <t>2015 MAY</t>
  </si>
  <si>
    <t>2015 APR</t>
  </si>
  <si>
    <t>2015 MAR</t>
  </si>
  <si>
    <t>2015 FEB</t>
  </si>
  <si>
    <t>2015 JAN</t>
  </si>
  <si>
    <t>2014 DEC</t>
  </si>
  <si>
    <t>2014 NOV</t>
  </si>
  <si>
    <t>2014 OCT</t>
  </si>
  <si>
    <t>2014 SEP</t>
  </si>
  <si>
    <t>2014 AUG</t>
  </si>
  <si>
    <t>2014 JUL</t>
  </si>
  <si>
    <t>2014 JUN</t>
  </si>
  <si>
    <t>2014 MAY</t>
  </si>
  <si>
    <t>2014 APR</t>
  </si>
  <si>
    <t>2014 MAR</t>
  </si>
  <si>
    <t>2014 FEB</t>
  </si>
  <si>
    <t>2014 JAN</t>
  </si>
  <si>
    <t>2013 DEC</t>
  </si>
  <si>
    <t>2013 NOV</t>
  </si>
  <si>
    <t>2013 OCT</t>
  </si>
  <si>
    <t>2013 SEP</t>
  </si>
  <si>
    <t>2013 AUG</t>
  </si>
  <si>
    <t>2013 JUL</t>
  </si>
  <si>
    <t>2013 JUN</t>
  </si>
  <si>
    <t>2013 MAY</t>
  </si>
  <si>
    <t>2013 APR</t>
  </si>
  <si>
    <t>2013 MAR</t>
  </si>
  <si>
    <t>UK visits abroad in 000 (all ages)</t>
  </si>
  <si>
    <t>Percentage 16-24 age NOT unemployed in the UK</t>
  </si>
  <si>
    <t>Date</t>
  </si>
  <si>
    <t>Regression coefficients:</t>
  </si>
  <si>
    <r>
      <t>b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=</t>
    </r>
  </si>
  <si>
    <r>
      <t>b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=</t>
    </r>
  </si>
  <si>
    <t>X</t>
  </si>
  <si>
    <t>Y</t>
  </si>
  <si>
    <t>Example 12.1</t>
  </si>
  <si>
    <t>Fitted line</t>
  </si>
  <si>
    <t>Ŷ</t>
  </si>
  <si>
    <t>Estimated</t>
  </si>
  <si>
    <t>=TREND($D$3:$D$50,$C$3:$C$50,C3)</t>
  </si>
  <si>
    <t>=TREND($D$3:$D$50,$C$3:$C$50,C50)</t>
  </si>
  <si>
    <t>Error</t>
  </si>
  <si>
    <t>e</t>
  </si>
  <si>
    <t>=D3-E3</t>
  </si>
  <si>
    <t>=D50-E50</t>
  </si>
  <si>
    <t>Example 12.2</t>
  </si>
  <si>
    <t>=$C$53+$C$54*C3</t>
  </si>
  <si>
    <t>=$C$53+$C$54*C50</t>
  </si>
  <si>
    <t>n =</t>
  </si>
  <si>
    <t>df =</t>
  </si>
  <si>
    <t>(x - xbar)^2</t>
  </si>
  <si>
    <t>Confidence interval</t>
  </si>
  <si>
    <t>level =</t>
  </si>
  <si>
    <t>Lower CI =</t>
  </si>
  <si>
    <t>Upper CI =</t>
  </si>
  <si>
    <t>Hours revision x</t>
  </si>
  <si>
    <t>Test results y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</si>
  <si>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</si>
  <si>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</si>
  <si>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</si>
  <si>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</si>
  <si>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</si>
  <si>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</si>
  <si>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</si>
  <si>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</si>
  <si>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</si>
  <si>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</si>
  <si>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</si>
  <si>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</si>
  <si>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</si>
  <si>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</si>
  <si>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</si>
  <si>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</si>
  <si>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UK Employment level for age 16 and over in %</t>
  </si>
  <si>
    <t>Example</t>
  </si>
  <si>
    <r>
      <t>b</t>
    </r>
    <r>
      <rPr>
        <vertAlign val="subscript"/>
        <sz val="12"/>
        <color indexed="8"/>
        <rFont val="Calibri"/>
        <family val="2"/>
        <scheme val="minor"/>
      </rPr>
      <t>0</t>
    </r>
    <r>
      <rPr>
        <sz val="12"/>
        <color indexed="8"/>
        <rFont val="Calibri"/>
        <family val="2"/>
        <scheme val="minor"/>
      </rPr>
      <t xml:space="preserve"> =</t>
    </r>
  </si>
  <si>
    <r>
      <t>b</t>
    </r>
    <r>
      <rPr>
        <vertAlign val="subscript"/>
        <sz val="12"/>
        <color indexed="8"/>
        <rFont val="Calibri"/>
        <family val="2"/>
        <scheme val="minor"/>
      </rPr>
      <t>1</t>
    </r>
    <r>
      <rPr>
        <sz val="12"/>
        <color indexed="8"/>
        <rFont val="Calibri"/>
        <family val="2"/>
        <scheme val="minor"/>
      </rPr>
      <t xml:space="preserve"> =</t>
    </r>
  </si>
  <si>
    <r>
      <t>t</t>
    </r>
    <r>
      <rPr>
        <vertAlign val="subscript"/>
        <sz val="12"/>
        <rFont val="Calibri"/>
        <family val="2"/>
        <scheme val="minor"/>
      </rPr>
      <t>cri</t>
    </r>
    <r>
      <rPr>
        <sz val="12"/>
        <rFont val="Calibri"/>
        <family val="2"/>
        <scheme val="minor"/>
      </rPr>
      <t xml:space="preserve"> =</t>
    </r>
  </si>
  <si>
    <r>
      <t>S</t>
    </r>
    <r>
      <rPr>
        <vertAlign val="subscript"/>
        <sz val="12"/>
        <rFont val="Calibri"/>
        <family val="2"/>
        <scheme val="minor"/>
      </rPr>
      <t>YX</t>
    </r>
    <r>
      <rPr>
        <sz val="12"/>
        <rFont val="Calibri"/>
        <family val="2"/>
        <scheme val="minor"/>
      </rPr>
      <t xml:space="preserve"> =</t>
    </r>
  </si>
  <si>
    <r>
      <t>SS</t>
    </r>
    <r>
      <rPr>
        <vertAlign val="subscript"/>
        <sz val="12"/>
        <rFont val="Calibri"/>
        <family val="2"/>
        <scheme val="minor"/>
      </rPr>
      <t>X</t>
    </r>
    <r>
      <rPr>
        <sz val="12"/>
        <rFont val="Calibri"/>
        <family val="2"/>
        <scheme val="minor"/>
      </rPr>
      <t xml:space="preserve"> =</t>
    </r>
  </si>
  <si>
    <r>
      <t>s</t>
    </r>
    <r>
      <rPr>
        <vertAlign val="subscript"/>
        <sz val="12"/>
        <rFont val="Calibri"/>
        <family val="2"/>
        <scheme val="minor"/>
      </rPr>
      <t>b1</t>
    </r>
    <r>
      <rPr>
        <sz val="12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</si>
</sst>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vertAlign val="sub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4" fillId="0" borderId="0" xfId="1" applyFont="1"/>
    <xf numFmtId="0" fontId="0" fillId="0" borderId="0" xfId="0" applyFont="1"/>
    <xf numFmtId="0" fontId="2" fillId="0" borderId="0" xfId="0" applyFont="1" applyAlignment="1">
      <alignment wrapText="1"/>
    </xf>
    <xf numFmtId="0" fontId="4" fillId="0" borderId="0" xfId="1" applyFont="1" applyFill="1"/>
    <xf numFmtId="0" fontId="4" fillId="0" borderId="0" xfId="1" applyFont="1" applyFill="1" applyAlignment="1">
      <alignment horizontal="right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/>
    <xf numFmtId="0" fontId="7" fillId="2" borderId="1" xfId="0" applyFont="1" applyFill="1" applyBorder="1" applyAlignment="1">
      <alignment horizontal="center" wrapText="1"/>
    </xf>
    <xf numFmtId="0" fontId="1" fillId="0" borderId="0" xfId="0" applyFont="1"/>
    <xf numFmtId="0" fontId="9" fillId="0" borderId="0" xfId="0" applyFont="1"/>
    <xf numFmtId="0" fontId="1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164" fontId="9" fillId="0" borderId="0" xfId="0" applyNumberFormat="1" applyFont="1" applyAlignment="1">
      <alignment horizontal="center"/>
    </xf>
    <xf numFmtId="0" fontId="9" fillId="0" borderId="0" xfId="0" quotePrefix="1" applyFont="1"/>
    <xf numFmtId="0" fontId="9" fillId="0" borderId="0" xfId="1" applyFont="1"/>
    <xf numFmtId="0" fontId="1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0" applyFont="1"/>
    <xf numFmtId="0" fontId="8" fillId="0" borderId="0" xfId="0" quotePrefix="1" applyFont="1"/>
    <xf numFmtId="0" fontId="8" fillId="0" borderId="1" xfId="0" quotePrefix="1" applyFont="1" applyBorder="1"/>
    <xf numFmtId="0" fontId="7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1" xfId="0" quotePrefix="1" applyFont="1" applyBorder="1"/>
    <xf numFmtId="164" fontId="9" fillId="0" borderId="1" xfId="0" applyNumberFormat="1" applyFont="1" applyBorder="1"/>
    <xf numFmtId="0" fontId="9" fillId="2" borderId="1" xfId="0" applyFont="1" applyFill="1" applyBorder="1" applyAlignment="1">
      <alignment horizontal="right"/>
    </xf>
    <xf numFmtId="1" fontId="1" fillId="0" borderId="1" xfId="0" quotePrefix="1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Illustration!$B$1</c:f>
              <c:strCache>
                <c:ptCount val="1"/>
                <c:pt idx="0">
                  <c:v>Test results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Illustration!$A$2:$A$7</c:f>
              <c:numCache>
                <c:formatCode>General</c:formatCode>
                <c:ptCount val="6"/>
                <c:pt idx="0">
                  <c:v>20</c:v>
                </c:pt>
                <c:pt idx="1">
                  <c:v>80</c:v>
                </c:pt>
                <c:pt idx="2">
                  <c:v>170</c:v>
                </c:pt>
                <c:pt idx="3">
                  <c:v>130</c:v>
                </c:pt>
                <c:pt idx="4">
                  <c:v>210</c:v>
                </c:pt>
                <c:pt idx="5">
                  <c:v>110</c:v>
                </c:pt>
              </c:numCache>
            </c:numRef>
          </c:xVal>
          <c:yVal>
            <c:numRef>
              <c:f>Illustration!$B$2:$B$7</c:f>
              <c:numCache>
                <c:formatCode>General</c:formatCode>
                <c:ptCount val="6"/>
                <c:pt idx="0">
                  <c:v>45</c:v>
                </c:pt>
                <c:pt idx="1">
                  <c:v>35</c:v>
                </c:pt>
                <c:pt idx="2">
                  <c:v>82</c:v>
                </c:pt>
                <c:pt idx="3">
                  <c:v>70</c:v>
                </c:pt>
                <c:pt idx="4">
                  <c:v>77</c:v>
                </c:pt>
                <c:pt idx="5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9B-439D-B5B9-19B910A2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775928"/>
        <c:axId val="855769696"/>
      </c:scatterChart>
      <c:valAx>
        <c:axId val="855775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Hours revision, 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69696"/>
        <c:crosses val="autoZero"/>
        <c:crossBetween val="midCat"/>
        <c:minorUnit val="20"/>
      </c:valAx>
      <c:valAx>
        <c:axId val="8557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Test results, 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75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Illustration!$B$1</c:f>
              <c:strCache>
                <c:ptCount val="1"/>
                <c:pt idx="0">
                  <c:v>Test results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Illustration!$A$2:$A$7</c:f>
              <c:numCache>
                <c:formatCode>General</c:formatCode>
                <c:ptCount val="6"/>
                <c:pt idx="0">
                  <c:v>20</c:v>
                </c:pt>
                <c:pt idx="1">
                  <c:v>80</c:v>
                </c:pt>
                <c:pt idx="2">
                  <c:v>170</c:v>
                </c:pt>
                <c:pt idx="3">
                  <c:v>130</c:v>
                </c:pt>
                <c:pt idx="4">
                  <c:v>210</c:v>
                </c:pt>
                <c:pt idx="5">
                  <c:v>110</c:v>
                </c:pt>
              </c:numCache>
            </c:numRef>
          </c:xVal>
          <c:yVal>
            <c:numRef>
              <c:f>Illustration!$B$2:$B$7</c:f>
              <c:numCache>
                <c:formatCode>General</c:formatCode>
                <c:ptCount val="6"/>
                <c:pt idx="0">
                  <c:v>45</c:v>
                </c:pt>
                <c:pt idx="1">
                  <c:v>35</c:v>
                </c:pt>
                <c:pt idx="2">
                  <c:v>82</c:v>
                </c:pt>
                <c:pt idx="3">
                  <c:v>70</c:v>
                </c:pt>
                <c:pt idx="4">
                  <c:v>77</c:v>
                </c:pt>
                <c:pt idx="5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36-4737-866C-1FB6D6A11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775928"/>
        <c:axId val="855769696"/>
      </c:scatterChart>
      <c:valAx>
        <c:axId val="855775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Hours revision, 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69696"/>
        <c:crosses val="autoZero"/>
        <c:crossBetween val="midCat"/>
        <c:minorUnit val="20"/>
      </c:valAx>
      <c:valAx>
        <c:axId val="8557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Test results, 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75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Illustration!$B$1</c:f>
              <c:strCache>
                <c:ptCount val="1"/>
                <c:pt idx="0">
                  <c:v>Test results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Illustration!$A$2:$A$7</c:f>
              <c:numCache>
                <c:formatCode>General</c:formatCode>
                <c:ptCount val="6"/>
                <c:pt idx="0">
                  <c:v>20</c:v>
                </c:pt>
                <c:pt idx="1">
                  <c:v>80</c:v>
                </c:pt>
                <c:pt idx="2">
                  <c:v>170</c:v>
                </c:pt>
                <c:pt idx="3">
                  <c:v>130</c:v>
                </c:pt>
                <c:pt idx="4">
                  <c:v>210</c:v>
                </c:pt>
                <c:pt idx="5">
                  <c:v>110</c:v>
                </c:pt>
              </c:numCache>
            </c:numRef>
          </c:xVal>
          <c:yVal>
            <c:numRef>
              <c:f>Illustration!$B$2:$B$7</c:f>
              <c:numCache>
                <c:formatCode>General</c:formatCode>
                <c:ptCount val="6"/>
                <c:pt idx="0">
                  <c:v>45</c:v>
                </c:pt>
                <c:pt idx="1">
                  <c:v>35</c:v>
                </c:pt>
                <c:pt idx="2">
                  <c:v>82</c:v>
                </c:pt>
                <c:pt idx="3">
                  <c:v>70</c:v>
                </c:pt>
                <c:pt idx="4">
                  <c:v>77</c:v>
                </c:pt>
                <c:pt idx="5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D0-43D4-A848-55D6310A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775928"/>
        <c:axId val="855769696"/>
      </c:scatterChart>
      <c:valAx>
        <c:axId val="855775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Hours revision, 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69696"/>
        <c:crosses val="autoZero"/>
        <c:crossBetween val="midCat"/>
        <c:minorUnit val="20"/>
      </c:valAx>
      <c:valAx>
        <c:axId val="85576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Test results, 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775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Percentage 16-24 age NOT unemployed vs. all ages visits abroad in the UK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3395822397200349"/>
          <c:y val="2.34852043212775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'Example 12.1'!$D$1</c:f>
              <c:strCache>
                <c:ptCount val="1"/>
                <c:pt idx="0">
                  <c:v>UK visits abroad in 000 (all ages)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9359580052493434E-2"/>
                  <c:y val="-9.37241178186060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'Example 12.1'!$C$3:$C$50</c:f>
              <c:numCache>
                <c:formatCode>General</c:formatCode>
                <c:ptCount val="48"/>
                <c:pt idx="0">
                  <c:v>79.400000000000006</c:v>
                </c:pt>
                <c:pt idx="1">
                  <c:v>79.099999999999994</c:v>
                </c:pt>
                <c:pt idx="2">
                  <c:v>78.599999999999994</c:v>
                </c:pt>
                <c:pt idx="3">
                  <c:v>78.8</c:v>
                </c:pt>
                <c:pt idx="4">
                  <c:v>78.7</c:v>
                </c:pt>
                <c:pt idx="5">
                  <c:v>78.900000000000006</c:v>
                </c:pt>
                <c:pt idx="6">
                  <c:v>79.400000000000006</c:v>
                </c:pt>
                <c:pt idx="7">
                  <c:v>79.8</c:v>
                </c:pt>
                <c:pt idx="8">
                  <c:v>79.900000000000006</c:v>
                </c:pt>
                <c:pt idx="9">
                  <c:v>80.099999999999994</c:v>
                </c:pt>
                <c:pt idx="10">
                  <c:v>80.8</c:v>
                </c:pt>
                <c:pt idx="11">
                  <c:v>81.099999999999994</c:v>
                </c:pt>
                <c:pt idx="12">
                  <c:v>81.7</c:v>
                </c:pt>
                <c:pt idx="13">
                  <c:v>82.3</c:v>
                </c:pt>
                <c:pt idx="14">
                  <c:v>83.3</c:v>
                </c:pt>
                <c:pt idx="15">
                  <c:v>83.5</c:v>
                </c:pt>
                <c:pt idx="16">
                  <c:v>84</c:v>
                </c:pt>
                <c:pt idx="17">
                  <c:v>83.7</c:v>
                </c:pt>
                <c:pt idx="18">
                  <c:v>83.4</c:v>
                </c:pt>
                <c:pt idx="19">
                  <c:v>83</c:v>
                </c:pt>
                <c:pt idx="20">
                  <c:v>83.6</c:v>
                </c:pt>
                <c:pt idx="21">
                  <c:v>83.7</c:v>
                </c:pt>
                <c:pt idx="22">
                  <c:v>83.9</c:v>
                </c:pt>
                <c:pt idx="23">
                  <c:v>84.1</c:v>
                </c:pt>
                <c:pt idx="24">
                  <c:v>84</c:v>
                </c:pt>
                <c:pt idx="25">
                  <c:v>84.3</c:v>
                </c:pt>
                <c:pt idx="26">
                  <c:v>84.2</c:v>
                </c:pt>
                <c:pt idx="27">
                  <c:v>84.6</c:v>
                </c:pt>
                <c:pt idx="28">
                  <c:v>85.4</c:v>
                </c:pt>
                <c:pt idx="29">
                  <c:v>85.9</c:v>
                </c:pt>
                <c:pt idx="30">
                  <c:v>86.4</c:v>
                </c:pt>
                <c:pt idx="31">
                  <c:v>86.3</c:v>
                </c:pt>
                <c:pt idx="32">
                  <c:v>86.3</c:v>
                </c:pt>
                <c:pt idx="33">
                  <c:v>86.2</c:v>
                </c:pt>
                <c:pt idx="34">
                  <c:v>86.2</c:v>
                </c:pt>
                <c:pt idx="35">
                  <c:v>86.3</c:v>
                </c:pt>
                <c:pt idx="36">
                  <c:v>86.4</c:v>
                </c:pt>
                <c:pt idx="37">
                  <c:v>86.5</c:v>
                </c:pt>
                <c:pt idx="38">
                  <c:v>86.4</c:v>
                </c:pt>
                <c:pt idx="39">
                  <c:v>86.4</c:v>
                </c:pt>
                <c:pt idx="40">
                  <c:v>86.3</c:v>
                </c:pt>
                <c:pt idx="41">
                  <c:v>86.9</c:v>
                </c:pt>
                <c:pt idx="42">
                  <c:v>87</c:v>
                </c:pt>
                <c:pt idx="43">
                  <c:v>87.4</c:v>
                </c:pt>
                <c:pt idx="44">
                  <c:v>87.4</c:v>
                </c:pt>
                <c:pt idx="45">
                  <c:v>87.7</c:v>
                </c:pt>
                <c:pt idx="46">
                  <c:v>87.5</c:v>
                </c:pt>
                <c:pt idx="47">
                  <c:v>87.5</c:v>
                </c:pt>
              </c:numCache>
            </c:numRef>
          </c:xVal>
          <c:yVal>
            <c:numRef>
              <c:f>'Example 12.1'!$D$3:$D$50</c:f>
              <c:numCache>
                <c:formatCode>General</c:formatCode>
                <c:ptCount val="48"/>
                <c:pt idx="0">
                  <c:v>4610</c:v>
                </c:pt>
                <c:pt idx="1">
                  <c:v>4840</c:v>
                </c:pt>
                <c:pt idx="2">
                  <c:v>4860</c:v>
                </c:pt>
                <c:pt idx="3">
                  <c:v>4790</c:v>
                </c:pt>
                <c:pt idx="4">
                  <c:v>4930</c:v>
                </c:pt>
                <c:pt idx="5">
                  <c:v>4920</c:v>
                </c:pt>
                <c:pt idx="6">
                  <c:v>4860</c:v>
                </c:pt>
                <c:pt idx="7">
                  <c:v>4570</c:v>
                </c:pt>
                <c:pt idx="8">
                  <c:v>4960</c:v>
                </c:pt>
                <c:pt idx="9">
                  <c:v>4920</c:v>
                </c:pt>
                <c:pt idx="10">
                  <c:v>5060</c:v>
                </c:pt>
                <c:pt idx="11">
                  <c:v>5000</c:v>
                </c:pt>
                <c:pt idx="12">
                  <c:v>4680</c:v>
                </c:pt>
                <c:pt idx="13">
                  <c:v>4930</c:v>
                </c:pt>
                <c:pt idx="14">
                  <c:v>5260</c:v>
                </c:pt>
                <c:pt idx="15">
                  <c:v>5020</c:v>
                </c:pt>
                <c:pt idx="16">
                  <c:v>4950</c:v>
                </c:pt>
                <c:pt idx="17">
                  <c:v>5010</c:v>
                </c:pt>
                <c:pt idx="18">
                  <c:v>5020</c:v>
                </c:pt>
                <c:pt idx="19">
                  <c:v>5010</c:v>
                </c:pt>
                <c:pt idx="20">
                  <c:v>5110</c:v>
                </c:pt>
                <c:pt idx="21">
                  <c:v>5100</c:v>
                </c:pt>
                <c:pt idx="22">
                  <c:v>5270</c:v>
                </c:pt>
                <c:pt idx="23">
                  <c:v>5150</c:v>
                </c:pt>
                <c:pt idx="24">
                  <c:v>5440</c:v>
                </c:pt>
                <c:pt idx="25">
                  <c:v>5440</c:v>
                </c:pt>
                <c:pt idx="26">
                  <c:v>5550</c:v>
                </c:pt>
                <c:pt idx="27">
                  <c:v>5570</c:v>
                </c:pt>
                <c:pt idx="28">
                  <c:v>5770</c:v>
                </c:pt>
                <c:pt idx="29">
                  <c:v>5520</c:v>
                </c:pt>
                <c:pt idx="30">
                  <c:v>5470</c:v>
                </c:pt>
                <c:pt idx="31">
                  <c:v>5490</c:v>
                </c:pt>
                <c:pt idx="32">
                  <c:v>5470</c:v>
                </c:pt>
                <c:pt idx="33">
                  <c:v>5650</c:v>
                </c:pt>
                <c:pt idx="34">
                  <c:v>5510</c:v>
                </c:pt>
                <c:pt idx="35">
                  <c:v>5800</c:v>
                </c:pt>
                <c:pt idx="36">
                  <c:v>5740</c:v>
                </c:pt>
                <c:pt idx="37">
                  <c:v>5830</c:v>
                </c:pt>
                <c:pt idx="38">
                  <c:v>5770</c:v>
                </c:pt>
                <c:pt idx="39">
                  <c:v>5750</c:v>
                </c:pt>
                <c:pt idx="40">
                  <c:v>5860</c:v>
                </c:pt>
                <c:pt idx="41">
                  <c:v>6160</c:v>
                </c:pt>
                <c:pt idx="42">
                  <c:v>6280</c:v>
                </c:pt>
                <c:pt idx="43">
                  <c:v>6090</c:v>
                </c:pt>
                <c:pt idx="44">
                  <c:v>5950</c:v>
                </c:pt>
                <c:pt idx="45">
                  <c:v>5880</c:v>
                </c:pt>
                <c:pt idx="46">
                  <c:v>5900</c:v>
                </c:pt>
                <c:pt idx="47">
                  <c:v>5930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E0-47C1-8D35-7D4DFAFA1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599224"/>
        <c:axId val="567600208"/>
      </c:scatterChart>
      <c:valAx>
        <c:axId val="567599224"/>
        <c:scaling>
          <c:orientation val="minMax"/>
          <c:max val="8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600208"/>
        <c:crosses val="autoZero"/>
        <c:crossBetween val="midCat"/>
      </c:valAx>
      <c:valAx>
        <c:axId val="567600208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599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Percentage 16-24 age NOT unemployed vs. all ages visits abroad in the UK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'Example 12.1'!$C$3:$C$50</c:f>
              <c:numCache>
                <c:formatCode>General</c:formatCode>
                <c:ptCount val="48"/>
                <c:pt idx="0">
                  <c:v>79.400000000000006</c:v>
                </c:pt>
                <c:pt idx="1">
                  <c:v>79.099999999999994</c:v>
                </c:pt>
                <c:pt idx="2">
                  <c:v>78.599999999999994</c:v>
                </c:pt>
                <c:pt idx="3">
                  <c:v>78.8</c:v>
                </c:pt>
                <c:pt idx="4">
                  <c:v>78.7</c:v>
                </c:pt>
                <c:pt idx="5">
                  <c:v>78.900000000000006</c:v>
                </c:pt>
                <c:pt idx="6">
                  <c:v>79.400000000000006</c:v>
                </c:pt>
                <c:pt idx="7">
                  <c:v>79.8</c:v>
                </c:pt>
                <c:pt idx="8">
                  <c:v>79.900000000000006</c:v>
                </c:pt>
                <c:pt idx="9">
                  <c:v>80.099999999999994</c:v>
                </c:pt>
                <c:pt idx="10">
                  <c:v>80.8</c:v>
                </c:pt>
                <c:pt idx="11">
                  <c:v>81.099999999999994</c:v>
                </c:pt>
                <c:pt idx="12">
                  <c:v>81.7</c:v>
                </c:pt>
                <c:pt idx="13">
                  <c:v>82.3</c:v>
                </c:pt>
                <c:pt idx="14">
                  <c:v>83.3</c:v>
                </c:pt>
                <c:pt idx="15">
                  <c:v>83.5</c:v>
                </c:pt>
                <c:pt idx="16">
                  <c:v>84</c:v>
                </c:pt>
                <c:pt idx="17">
                  <c:v>83.7</c:v>
                </c:pt>
                <c:pt idx="18">
                  <c:v>83.4</c:v>
                </c:pt>
                <c:pt idx="19">
                  <c:v>83</c:v>
                </c:pt>
                <c:pt idx="20">
                  <c:v>83.6</c:v>
                </c:pt>
                <c:pt idx="21">
                  <c:v>83.7</c:v>
                </c:pt>
                <c:pt idx="22">
                  <c:v>83.9</c:v>
                </c:pt>
                <c:pt idx="23">
                  <c:v>84.1</c:v>
                </c:pt>
                <c:pt idx="24">
                  <c:v>84</c:v>
                </c:pt>
                <c:pt idx="25">
                  <c:v>84.3</c:v>
                </c:pt>
                <c:pt idx="26">
                  <c:v>84.2</c:v>
                </c:pt>
                <c:pt idx="27">
                  <c:v>84.6</c:v>
                </c:pt>
                <c:pt idx="28">
                  <c:v>85.4</c:v>
                </c:pt>
                <c:pt idx="29">
                  <c:v>85.9</c:v>
                </c:pt>
                <c:pt idx="30">
                  <c:v>86.4</c:v>
                </c:pt>
                <c:pt idx="31">
                  <c:v>86.3</c:v>
                </c:pt>
                <c:pt idx="32">
                  <c:v>86.3</c:v>
                </c:pt>
                <c:pt idx="33">
                  <c:v>86.2</c:v>
                </c:pt>
                <c:pt idx="34">
                  <c:v>86.2</c:v>
                </c:pt>
                <c:pt idx="35">
                  <c:v>86.3</c:v>
                </c:pt>
                <c:pt idx="36">
                  <c:v>86.4</c:v>
                </c:pt>
                <c:pt idx="37">
                  <c:v>86.5</c:v>
                </c:pt>
                <c:pt idx="38">
                  <c:v>86.4</c:v>
                </c:pt>
                <c:pt idx="39">
                  <c:v>86.4</c:v>
                </c:pt>
                <c:pt idx="40">
                  <c:v>86.3</c:v>
                </c:pt>
                <c:pt idx="41">
                  <c:v>86.9</c:v>
                </c:pt>
                <c:pt idx="42">
                  <c:v>87</c:v>
                </c:pt>
                <c:pt idx="43">
                  <c:v>87.4</c:v>
                </c:pt>
                <c:pt idx="44">
                  <c:v>87.4</c:v>
                </c:pt>
                <c:pt idx="45">
                  <c:v>87.7</c:v>
                </c:pt>
                <c:pt idx="46">
                  <c:v>87.5</c:v>
                </c:pt>
                <c:pt idx="47">
                  <c:v>87.5</c:v>
                </c:pt>
              </c:numCache>
            </c:numRef>
          </c:xVal>
          <c:yVal>
            <c:numRef>
              <c:f>'Example 12.1'!$E$3:$E$50</c:f>
              <c:numCache>
                <c:formatCode>General</c:formatCode>
                <c:ptCount val="48"/>
                <c:pt idx="0">
                  <c:v>4737.317377217867</c:v>
                </c:pt>
                <c:pt idx="1">
                  <c:v>4696.1271859083281</c:v>
                </c:pt>
                <c:pt idx="2">
                  <c:v>4627.4768670590965</c:v>
                </c:pt>
                <c:pt idx="3">
                  <c:v>4654.9369945987892</c:v>
                </c:pt>
                <c:pt idx="4">
                  <c:v>4641.2069308289429</c:v>
                </c:pt>
                <c:pt idx="5">
                  <c:v>4668.6670583686373</c:v>
                </c:pt>
                <c:pt idx="6">
                  <c:v>4737.317377217867</c:v>
                </c:pt>
                <c:pt idx="7">
                  <c:v>4792.2376322972505</c:v>
                </c:pt>
                <c:pt idx="8">
                  <c:v>4805.9676960670986</c:v>
                </c:pt>
                <c:pt idx="9">
                  <c:v>4833.4278236067894</c:v>
                </c:pt>
                <c:pt idx="10">
                  <c:v>4929.5382699957136</c:v>
                </c:pt>
                <c:pt idx="11">
                  <c:v>4970.7284613052507</c:v>
                </c:pt>
                <c:pt idx="12">
                  <c:v>5053.1088439243304</c:v>
                </c:pt>
                <c:pt idx="13">
                  <c:v>5135.4892265434064</c:v>
                </c:pt>
                <c:pt idx="14">
                  <c:v>5272.7898642418695</c:v>
                </c:pt>
                <c:pt idx="15">
                  <c:v>5300.2499917815621</c:v>
                </c:pt>
                <c:pt idx="16">
                  <c:v>5368.9003106307919</c:v>
                </c:pt>
                <c:pt idx="17">
                  <c:v>5327.7101193212548</c:v>
                </c:pt>
                <c:pt idx="18">
                  <c:v>5286.5199280117158</c:v>
                </c:pt>
                <c:pt idx="19">
                  <c:v>5231.5996729323306</c:v>
                </c:pt>
                <c:pt idx="20">
                  <c:v>5313.9800555514066</c:v>
                </c:pt>
                <c:pt idx="21">
                  <c:v>5327.7101193212548</c:v>
                </c:pt>
                <c:pt idx="22">
                  <c:v>5355.1702468609474</c:v>
                </c:pt>
                <c:pt idx="23">
                  <c:v>5382.6303744006382</c:v>
                </c:pt>
                <c:pt idx="24">
                  <c:v>5368.9003106307919</c:v>
                </c:pt>
                <c:pt idx="25">
                  <c:v>5410.0905019403308</c:v>
                </c:pt>
                <c:pt idx="26">
                  <c:v>5396.3604381704845</c:v>
                </c:pt>
                <c:pt idx="27">
                  <c:v>5451.2806932498697</c:v>
                </c:pt>
                <c:pt idx="28">
                  <c:v>5561.1212034086402</c:v>
                </c:pt>
                <c:pt idx="29">
                  <c:v>5629.7715222578718</c:v>
                </c:pt>
                <c:pt idx="30">
                  <c:v>5698.4218411071033</c:v>
                </c:pt>
                <c:pt idx="31">
                  <c:v>5684.6917773372552</c:v>
                </c:pt>
                <c:pt idx="32">
                  <c:v>5684.6917773372552</c:v>
                </c:pt>
                <c:pt idx="33">
                  <c:v>5670.9617135674089</c:v>
                </c:pt>
                <c:pt idx="34">
                  <c:v>5670.9617135674089</c:v>
                </c:pt>
                <c:pt idx="35">
                  <c:v>5684.6917773372552</c:v>
                </c:pt>
                <c:pt idx="36">
                  <c:v>5698.4218411071033</c:v>
                </c:pt>
                <c:pt idx="37">
                  <c:v>5712.1519048769478</c:v>
                </c:pt>
                <c:pt idx="38">
                  <c:v>5698.4218411071033</c:v>
                </c:pt>
                <c:pt idx="39">
                  <c:v>5698.4218411071033</c:v>
                </c:pt>
                <c:pt idx="40">
                  <c:v>5684.6917773372552</c:v>
                </c:pt>
                <c:pt idx="41">
                  <c:v>5767.0721599563331</c:v>
                </c:pt>
                <c:pt idx="42">
                  <c:v>5780.8022237261794</c:v>
                </c:pt>
                <c:pt idx="43">
                  <c:v>5835.7224788055646</c:v>
                </c:pt>
                <c:pt idx="44">
                  <c:v>5835.7224788055646</c:v>
                </c:pt>
                <c:pt idx="45">
                  <c:v>5876.9126701151035</c:v>
                </c:pt>
                <c:pt idx="46">
                  <c:v>5849.4525425754109</c:v>
                </c:pt>
                <c:pt idx="47">
                  <c:v>5849.4525425754109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EB-4869-95BC-F045C59D2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451104"/>
        <c:axId val="564454384"/>
      </c:scatterChar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'Example 12.1'!$C$3:$C$50</c:f>
              <c:numCache>
                <c:formatCode>General</c:formatCode>
                <c:ptCount val="48"/>
                <c:pt idx="0">
                  <c:v>79.400000000000006</c:v>
                </c:pt>
                <c:pt idx="1">
                  <c:v>79.099999999999994</c:v>
                </c:pt>
                <c:pt idx="2">
                  <c:v>78.599999999999994</c:v>
                </c:pt>
                <c:pt idx="3">
                  <c:v>78.8</c:v>
                </c:pt>
                <c:pt idx="4">
                  <c:v>78.7</c:v>
                </c:pt>
                <c:pt idx="5">
                  <c:v>78.900000000000006</c:v>
                </c:pt>
                <c:pt idx="6">
                  <c:v>79.400000000000006</c:v>
                </c:pt>
                <c:pt idx="7">
                  <c:v>79.8</c:v>
                </c:pt>
                <c:pt idx="8">
                  <c:v>79.900000000000006</c:v>
                </c:pt>
                <c:pt idx="9">
                  <c:v>80.099999999999994</c:v>
                </c:pt>
                <c:pt idx="10">
                  <c:v>80.8</c:v>
                </c:pt>
                <c:pt idx="11">
                  <c:v>81.099999999999994</c:v>
                </c:pt>
                <c:pt idx="12">
                  <c:v>81.7</c:v>
                </c:pt>
                <c:pt idx="13">
                  <c:v>82.3</c:v>
                </c:pt>
                <c:pt idx="14">
                  <c:v>83.3</c:v>
                </c:pt>
                <c:pt idx="15">
                  <c:v>83.5</c:v>
                </c:pt>
                <c:pt idx="16">
                  <c:v>84</c:v>
                </c:pt>
                <c:pt idx="17">
                  <c:v>83.7</c:v>
                </c:pt>
                <c:pt idx="18">
                  <c:v>83.4</c:v>
                </c:pt>
                <c:pt idx="19">
                  <c:v>83</c:v>
                </c:pt>
                <c:pt idx="20">
                  <c:v>83.6</c:v>
                </c:pt>
                <c:pt idx="21">
                  <c:v>83.7</c:v>
                </c:pt>
                <c:pt idx="22">
                  <c:v>83.9</c:v>
                </c:pt>
                <c:pt idx="23">
                  <c:v>84.1</c:v>
                </c:pt>
                <c:pt idx="24">
                  <c:v>84</c:v>
                </c:pt>
                <c:pt idx="25">
                  <c:v>84.3</c:v>
                </c:pt>
                <c:pt idx="26">
                  <c:v>84.2</c:v>
                </c:pt>
                <c:pt idx="27">
                  <c:v>84.6</c:v>
                </c:pt>
                <c:pt idx="28">
                  <c:v>85.4</c:v>
                </c:pt>
                <c:pt idx="29">
                  <c:v>85.9</c:v>
                </c:pt>
                <c:pt idx="30">
                  <c:v>86.4</c:v>
                </c:pt>
                <c:pt idx="31">
                  <c:v>86.3</c:v>
                </c:pt>
                <c:pt idx="32">
                  <c:v>86.3</c:v>
                </c:pt>
                <c:pt idx="33">
                  <c:v>86.2</c:v>
                </c:pt>
                <c:pt idx="34">
                  <c:v>86.2</c:v>
                </c:pt>
                <c:pt idx="35">
                  <c:v>86.3</c:v>
                </c:pt>
                <c:pt idx="36">
                  <c:v>86.4</c:v>
                </c:pt>
                <c:pt idx="37">
                  <c:v>86.5</c:v>
                </c:pt>
                <c:pt idx="38">
                  <c:v>86.4</c:v>
                </c:pt>
                <c:pt idx="39">
                  <c:v>86.4</c:v>
                </c:pt>
                <c:pt idx="40">
                  <c:v>86.3</c:v>
                </c:pt>
                <c:pt idx="41">
                  <c:v>86.9</c:v>
                </c:pt>
                <c:pt idx="42">
                  <c:v>87</c:v>
                </c:pt>
                <c:pt idx="43">
                  <c:v>87.4</c:v>
                </c:pt>
                <c:pt idx="44">
                  <c:v>87.4</c:v>
                </c:pt>
                <c:pt idx="45">
                  <c:v>87.7</c:v>
                </c:pt>
                <c:pt idx="46">
                  <c:v>87.5</c:v>
                </c:pt>
                <c:pt idx="47">
                  <c:v>87.5</c:v>
                </c:pt>
              </c:numCache>
            </c:numRef>
          </c:xVal>
          <c:yVal>
            <c:numRef>
              <c:f>'Example 12.1'!$D$3:$D$50</c:f>
              <c:numCache>
                <c:formatCode>General</c:formatCode>
                <c:ptCount val="48"/>
                <c:pt idx="0">
                  <c:v>4610</c:v>
                </c:pt>
                <c:pt idx="1">
                  <c:v>4840</c:v>
                </c:pt>
                <c:pt idx="2">
                  <c:v>4860</c:v>
                </c:pt>
                <c:pt idx="3">
                  <c:v>4790</c:v>
                </c:pt>
                <c:pt idx="4">
                  <c:v>4930</c:v>
                </c:pt>
                <c:pt idx="5">
                  <c:v>4920</c:v>
                </c:pt>
                <c:pt idx="6">
                  <c:v>4860</c:v>
                </c:pt>
                <c:pt idx="7">
                  <c:v>4570</c:v>
                </c:pt>
                <c:pt idx="8">
                  <c:v>4960</c:v>
                </c:pt>
                <c:pt idx="9">
                  <c:v>4920</c:v>
                </c:pt>
                <c:pt idx="10">
                  <c:v>5060</c:v>
                </c:pt>
                <c:pt idx="11">
                  <c:v>5000</c:v>
                </c:pt>
                <c:pt idx="12">
                  <c:v>4680</c:v>
                </c:pt>
                <c:pt idx="13">
                  <c:v>4930</c:v>
                </c:pt>
                <c:pt idx="14">
                  <c:v>5260</c:v>
                </c:pt>
                <c:pt idx="15">
                  <c:v>5020</c:v>
                </c:pt>
                <c:pt idx="16">
                  <c:v>4950</c:v>
                </c:pt>
                <c:pt idx="17">
                  <c:v>5010</c:v>
                </c:pt>
                <c:pt idx="18">
                  <c:v>5020</c:v>
                </c:pt>
                <c:pt idx="19">
                  <c:v>5010</c:v>
                </c:pt>
                <c:pt idx="20">
                  <c:v>5110</c:v>
                </c:pt>
                <c:pt idx="21">
                  <c:v>5100</c:v>
                </c:pt>
                <c:pt idx="22">
                  <c:v>5270</c:v>
                </c:pt>
                <c:pt idx="23">
                  <c:v>5150</c:v>
                </c:pt>
                <c:pt idx="24">
                  <c:v>5440</c:v>
                </c:pt>
                <c:pt idx="25">
                  <c:v>5440</c:v>
                </c:pt>
                <c:pt idx="26">
                  <c:v>5550</c:v>
                </c:pt>
                <c:pt idx="27">
                  <c:v>5570</c:v>
                </c:pt>
                <c:pt idx="28">
                  <c:v>5770</c:v>
                </c:pt>
                <c:pt idx="29">
                  <c:v>5520</c:v>
                </c:pt>
                <c:pt idx="30">
                  <c:v>5470</c:v>
                </c:pt>
                <c:pt idx="31">
                  <c:v>5490</c:v>
                </c:pt>
                <c:pt idx="32">
                  <c:v>5470</c:v>
                </c:pt>
                <c:pt idx="33">
                  <c:v>5650</c:v>
                </c:pt>
                <c:pt idx="34">
                  <c:v>5510</c:v>
                </c:pt>
                <c:pt idx="35">
                  <c:v>5800</c:v>
                </c:pt>
                <c:pt idx="36">
                  <c:v>5740</c:v>
                </c:pt>
                <c:pt idx="37">
                  <c:v>5830</c:v>
                </c:pt>
                <c:pt idx="38">
                  <c:v>5770</c:v>
                </c:pt>
                <c:pt idx="39">
                  <c:v>5750</c:v>
                </c:pt>
                <c:pt idx="40">
                  <c:v>5860</c:v>
                </c:pt>
                <c:pt idx="41">
                  <c:v>6160</c:v>
                </c:pt>
                <c:pt idx="42">
                  <c:v>6280</c:v>
                </c:pt>
                <c:pt idx="43">
                  <c:v>6090</c:v>
                </c:pt>
                <c:pt idx="44">
                  <c:v>5950</c:v>
                </c:pt>
                <c:pt idx="45">
                  <c:v>5880</c:v>
                </c:pt>
                <c:pt idx="46">
                  <c:v>5900</c:v>
                </c:pt>
                <c:pt idx="47">
                  <c:v>5930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B-4869-95BC-F045C59D2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451104"/>
        <c:axId val="564454384"/>
      </c:scatterChart>
      <c:valAx>
        <c:axId val="564451104"/>
        <c:scaling>
          <c:orientation val="minMax"/>
          <c:max val="8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54384"/>
        <c:crosses val="autoZero"/>
        <c:crossBetween val="midCat"/>
      </c:valAx>
      <c:valAx>
        <c:axId val="564454384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451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2</xdr:row>
      <xdr:rowOff>41910</xdr:rowOff>
    </xdr:from>
    <xdr:to>
      <xdr:col>13</xdr:col>
      <xdr:colOff>350520</xdr:colOff>
      <xdr:row>17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594360</xdr:colOff>
      <xdr:row>3</xdr:row>
      <xdr:rowOff>129540</xdr:rowOff>
    </xdr:from>
    <xdr:to>
      <xdr:col>9</xdr:col>
      <xdr:colOff>594360</xdr:colOff>
      <xdr:row>14</xdr:row>
      <xdr:rowOff>137160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094220" y="678180"/>
          <a:ext cx="0" cy="2019300"/>
        </a:xfrm>
        <a:prstGeom prst="line">
          <a:avLst/>
        </a:prstGeom>
        <a:ln w="2222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525780</xdr:colOff>
      <xdr:row>6</xdr:row>
      <xdr:rowOff>76200</xdr:rowOff>
    </xdr:from>
    <xdr:to>
      <xdr:col>13</xdr:col>
      <xdr:colOff>53340</xdr:colOff>
      <xdr:row>6</xdr:row>
      <xdr:rowOff>76200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5196840" y="1173480"/>
          <a:ext cx="3794760" cy="0"/>
        </a:xfrm>
        <a:prstGeom prst="line">
          <a:avLst/>
        </a:prstGeom>
        <a:ln w="2222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457200</xdr:colOff>
      <xdr:row>2</xdr:row>
      <xdr:rowOff>91440</xdr:rowOff>
    </xdr:from>
    <xdr:ext cx="29591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6957060" y="457200"/>
              <a:ext cx="29591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60FC0DB6-D1ED-4BA1-9FEF-592E19A6FB8A}"/>
                </a:ext>
              </a:extLst>
            </xdr:cNvPr>
            <xdr:cNvSpPr txBox="1"/>
          </xdr:nvSpPr>
          <xdr:spPr>
            <a:xfrm>
              <a:off x="6957060" y="457200"/>
              <a:ext cx="29591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𝑥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601980</xdr:colOff>
      <xdr:row>5</xdr:row>
      <xdr:rowOff>121920</xdr:rowOff>
    </xdr:from>
    <xdr:ext cx="297902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/>
          </xdr:nvSpPr>
          <xdr:spPr>
            <a:xfrm>
              <a:off x="8930640" y="1036320"/>
              <a:ext cx="29790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FA2BE779-F914-441F-B64F-721E44F2AB79}"/>
                </a:ext>
              </a:extLst>
            </xdr:cNvPr>
            <xdr:cNvSpPr txBox="1"/>
          </xdr:nvSpPr>
          <xdr:spPr>
            <a:xfrm>
              <a:off x="8930640" y="1036320"/>
              <a:ext cx="29790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373380</xdr:colOff>
      <xdr:row>2</xdr:row>
      <xdr:rowOff>121920</xdr:rowOff>
    </xdr:from>
    <xdr:ext cx="104945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092440" y="487680"/>
          <a:ext cx="1049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Regression line</a:t>
          </a:r>
        </a:p>
      </xdr:txBody>
    </xdr:sp>
    <xdr:clientData/>
  </xdr:oneCellAnchor>
  <xdr:twoCellAnchor>
    <xdr:from>
      <xdr:col>6</xdr:col>
      <xdr:colOff>0</xdr:colOff>
      <xdr:row>19</xdr:row>
      <xdr:rowOff>0</xdr:rowOff>
    </xdr:from>
    <xdr:to>
      <xdr:col>13</xdr:col>
      <xdr:colOff>304800</xdr:colOff>
      <xdr:row>34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548640</xdr:colOff>
      <xdr:row>20</xdr:row>
      <xdr:rowOff>87630</xdr:rowOff>
    </xdr:from>
    <xdr:to>
      <xdr:col>9</xdr:col>
      <xdr:colOff>548640</xdr:colOff>
      <xdr:row>31</xdr:row>
      <xdr:rowOff>95250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048500" y="3745230"/>
          <a:ext cx="0" cy="2019300"/>
        </a:xfrm>
        <a:prstGeom prst="line">
          <a:avLst/>
        </a:prstGeom>
        <a:ln w="2222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480060</xdr:colOff>
      <xdr:row>23</xdr:row>
      <xdr:rowOff>34290</xdr:rowOff>
    </xdr:from>
    <xdr:to>
      <xdr:col>13</xdr:col>
      <xdr:colOff>7620</xdr:colOff>
      <xdr:row>23</xdr:row>
      <xdr:rowOff>34290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5151120" y="4240530"/>
          <a:ext cx="3794760" cy="0"/>
        </a:xfrm>
        <a:prstGeom prst="line">
          <a:avLst/>
        </a:prstGeom>
        <a:ln w="2222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411480</xdr:colOff>
      <xdr:row>19</xdr:row>
      <xdr:rowOff>49530</xdr:rowOff>
    </xdr:from>
    <xdr:ext cx="295915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 txBox="1"/>
          </xdr:nvSpPr>
          <xdr:spPr>
            <a:xfrm>
              <a:off x="6911340" y="3524250"/>
              <a:ext cx="29591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69D2B83F-8096-4C5D-AAD9-C6E0C1F9F8A6}"/>
                </a:ext>
              </a:extLst>
            </xdr:cNvPr>
            <xdr:cNvSpPr txBox="1"/>
          </xdr:nvSpPr>
          <xdr:spPr>
            <a:xfrm>
              <a:off x="6911340" y="3524250"/>
              <a:ext cx="29591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𝑥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556260</xdr:colOff>
      <xdr:row>22</xdr:row>
      <xdr:rowOff>80010</xdr:rowOff>
    </xdr:from>
    <xdr:ext cx="297902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 txBox="1"/>
          </xdr:nvSpPr>
          <xdr:spPr>
            <a:xfrm>
              <a:off x="8884920" y="4103370"/>
              <a:ext cx="29790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</m:acc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97E3D6E3-B18D-4C52-B24D-DC141E416CC0}"/>
                </a:ext>
              </a:extLst>
            </xdr:cNvPr>
            <xdr:cNvSpPr txBox="1"/>
          </xdr:nvSpPr>
          <xdr:spPr>
            <a:xfrm>
              <a:off x="8884920" y="4103370"/>
              <a:ext cx="297902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GB" sz="1100" b="0" i="0">
                  <a:latin typeface="Cambria Math" panose="02040503050406030204" pitchFamily="18" charset="0"/>
                </a:rPr>
                <a:t>𝑦 ̅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297180</xdr:colOff>
      <xdr:row>18</xdr:row>
      <xdr:rowOff>179070</xdr:rowOff>
    </xdr:from>
    <xdr:ext cx="1211580" cy="436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016240" y="3470910"/>
          <a:ext cx="12115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/>
            <a:t>Possible regression lines</a:t>
          </a:r>
        </a:p>
      </xdr:txBody>
    </xdr:sp>
    <xdr:clientData/>
  </xdr:oneCellAnchor>
  <xdr:twoCellAnchor>
    <xdr:from>
      <xdr:col>7</xdr:col>
      <xdr:colOff>213360</xdr:colOff>
      <xdr:row>20</xdr:row>
      <xdr:rowOff>0</xdr:rowOff>
    </xdr:from>
    <xdr:to>
      <xdr:col>11</xdr:col>
      <xdr:colOff>312420</xdr:colOff>
      <xdr:row>28</xdr:row>
      <xdr:rowOff>60960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5494020" y="3657600"/>
          <a:ext cx="2537460" cy="152400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21</xdr:row>
      <xdr:rowOff>99060</xdr:rowOff>
    </xdr:from>
    <xdr:to>
      <xdr:col>12</xdr:col>
      <xdr:colOff>259080</xdr:colOff>
      <xdr:row>24</xdr:row>
      <xdr:rowOff>160020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V="1">
          <a:off x="5509260" y="3939540"/>
          <a:ext cx="3078480" cy="60960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289560</xdr:colOff>
      <xdr:row>21</xdr:row>
      <xdr:rowOff>15240</xdr:rowOff>
    </xdr:from>
    <xdr:to>
      <xdr:col>11</xdr:col>
      <xdr:colOff>480060</xdr:colOff>
      <xdr:row>26</xdr:row>
      <xdr:rowOff>7620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V="1">
          <a:off x="5570220" y="3855720"/>
          <a:ext cx="2628900" cy="90678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</xdr:row>
      <xdr:rowOff>0</xdr:rowOff>
    </xdr:from>
    <xdr:to>
      <xdr:col>22</xdr:col>
      <xdr:colOff>304800</xdr:colOff>
      <xdr:row>17</xdr:row>
      <xdr:rowOff>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0.1908</cdr:x>
      <cdr:y>0.42381</cdr:y>
    </cdr:from>
    <cdr:to>
      <cdr:x>0.1908</cdr:x>
      <cdr:y>0.47143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C611A86-88B2-4B71-813E-50977D17D76B}"/>
            </a:ext>
          </a:extLst>
        </cdr:cNvPr>
        <cdr:cNvCxnSpPr/>
      </cdr:nvCxnSpPr>
      <cdr:spPr>
        <a:xfrm xmlns:a="http://schemas.openxmlformats.org/drawingml/2006/main">
          <a:off x="872359" y="1169276"/>
          <a:ext cx="0" cy="131379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0.48878</cdr:x>
      <cdr:y>0.25175</cdr:y>
    </cdr:from>
    <cdr:to>
      <cdr:x>0.48878</cdr:x>
      <cdr:y>0.29936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08D43756-E2E7-4E99-BDD0-4774B51F8B97}"/>
            </a:ext>
          </a:extLst>
        </cdr:cNvPr>
        <cdr:cNvCxnSpPr/>
      </cdr:nvCxnSpPr>
      <cdr:spPr>
        <a:xfrm xmlns:a="http://schemas.openxmlformats.org/drawingml/2006/main">
          <a:off x="2231610" y="689568"/>
          <a:ext cx="0" cy="130435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0.55388</cdr:x>
      <cdr:y>0.2146</cdr:y>
    </cdr:from>
    <cdr:to>
      <cdr:x>0.55388</cdr:x>
      <cdr:y>0.26222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08D43756-E2E7-4E99-BDD0-4774B51F8B97}"/>
            </a:ext>
          </a:extLst>
        </cdr:cNvPr>
        <cdr:cNvCxnSpPr/>
      </cdr:nvCxnSpPr>
      <cdr:spPr>
        <a:xfrm xmlns:a="http://schemas.openxmlformats.org/drawingml/2006/main">
          <a:off x="2528857" y="587829"/>
          <a:ext cx="0" cy="130435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0.68621</cdr:x>
      <cdr:y>0.11746</cdr:y>
    </cdr:from>
    <cdr:to>
      <cdr:x>0.6864</cdr:x>
      <cdr:y>0.18571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08D43756-E2E7-4E99-BDD0-4774B51F8B97}"/>
            </a:ext>
          </a:extLst>
        </cdr:cNvPr>
        <cdr:cNvCxnSpPr/>
      </cdr:nvCxnSpPr>
      <cdr:spPr>
        <a:xfrm xmlns:a="http://schemas.openxmlformats.org/drawingml/2006/main" flipH="1">
          <a:off x="3137338" y="324069"/>
          <a:ext cx="877" cy="188310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0.81759</cdr:x>
      <cdr:y>0.11092</cdr:y>
    </cdr:from>
    <cdr:to>
      <cdr:x>0.81759</cdr:x>
      <cdr:y>0.15854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08D43756-E2E7-4E99-BDD0-4774B51F8B97}"/>
            </a:ext>
          </a:extLst>
        </cdr:cNvPr>
        <cdr:cNvCxnSpPr/>
      </cdr:nvCxnSpPr>
      <cdr:spPr>
        <a:xfrm xmlns:a="http://schemas.openxmlformats.org/drawingml/2006/main">
          <a:off x="3732883" y="303834"/>
          <a:ext cx="0" cy="130435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0.3876</cdr:x>
      <cdr:y>0.35454</cdr:y>
    </cdr:from>
    <cdr:to>
      <cdr:x>0.38894</cdr:x>
      <cdr:y>0.50534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08D43756-E2E7-4E99-BDD0-4774B51F8B97}"/>
            </a:ext>
          </a:extLst>
        </cdr:cNvPr>
        <cdr:cNvCxnSpPr/>
      </cdr:nvCxnSpPr>
      <cdr:spPr>
        <a:xfrm xmlns:a="http://schemas.openxmlformats.org/drawingml/2006/main">
          <a:off x="1769657" y="971148"/>
          <a:ext cx="6123" cy="413045"/>
        </a:xfrm>
        <a:prstGeom xmlns:a="http://schemas.openxmlformats.org/drawingml/2006/main" prst="line">
          <a:avLst/>
        </a:prstGeom>
        <a:ln xmlns:a="http://schemas.openxmlformats.org/drawingml/2006/main"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40</xdr:row>
      <xdr:rowOff>101600</xdr:rowOff>
    </xdr:from>
    <xdr:to>
      <xdr:col>14</xdr:col>
      <xdr:colOff>355600</xdr:colOff>
      <xdr:row>55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5</xdr:row>
      <xdr:rowOff>28575</xdr:rowOff>
    </xdr:from>
    <xdr:to>
      <xdr:col>13</xdr:col>
      <xdr:colOff>466725</xdr:colOff>
      <xdr:row>20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1D52-3AFB-41C3-9C70-B43D140A8A8E}">
  <dimension ref="A1:B9"/>
  <sheetViews>
    <sheetView zoomScale="96" zoomScaleNormal="96" workbookViewId="0">
      <selection activeCell="S27" sqref="S27"/>
    </sheetView>
  </sheetViews>
  <sheetFormatPr defaultRowHeight="15" x14ac:dyDescent="0.25"/>
  <cols>
    <col min="1" max="1" width="17.85546875" customWidth="1"/>
    <col min="2" max="2" width="14.7109375" customWidth="1"/>
  </cols>
  <sheetData>
    <row r="1" spans="1:2" x14ac:dyDescent="0.25">
      <c r="A1" t="s">
        <v>76</v>
      </c>
      <c r="B1" t="s">
        <v>77</v>
      </c>
    </row>
    <row r="2" spans="1:2" x14ac:dyDescent="0.25">
      <c r="A2">
        <v>20</v>
      </c>
      <c r="B2">
        <v>45</v>
      </c>
    </row>
    <row r="3" spans="1:2" x14ac:dyDescent="0.25">
      <c r="A3">
        <v>80</v>
      </c>
      <c r="B3">
        <v>35</v>
      </c>
    </row>
    <row r="4" spans="1:2" x14ac:dyDescent="0.25">
      <c r="A4">
        <v>170</v>
      </c>
      <c r="B4">
        <v>82</v>
      </c>
    </row>
    <row r="5" spans="1:2" x14ac:dyDescent="0.25">
      <c r="A5">
        <v>130</v>
      </c>
      <c r="B5">
        <v>70</v>
      </c>
    </row>
    <row r="6" spans="1:2" x14ac:dyDescent="0.25">
      <c r="A6">
        <v>210</v>
      </c>
      <c r="B6">
        <v>77</v>
      </c>
    </row>
    <row r="7" spans="1:2" x14ac:dyDescent="0.25">
      <c r="A7">
        <v>110</v>
      </c>
      <c r="B7">
        <v>65</v>
      </c>
    </row>
    <row r="9" spans="1:2" x14ac:dyDescent="0.25">
      <c r="A9">
        <f>AVERAGE(A2:A7)</f>
        <v>120</v>
      </c>
      <c r="B9" s="12">
        <f>AVERAGE(B2:B7)</f>
        <v>62.333333333333336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workbookViewId="0">
      <selection activeCell="E6" sqref="E6"/>
    </sheetView>
  </sheetViews>
  <sheetFormatPr defaultRowHeight="15" x14ac:dyDescent="0.25"/>
  <cols>
    <col min="1" max="1" width="14.42578125" customWidth="1"/>
    <col min="2" max="2" width="12.28515625" customWidth="1"/>
    <col min="6" max="6" width="18.28515625" customWidth="1"/>
  </cols>
  <sheetData>
    <row r="1" spans="1:6" ht="90" x14ac:dyDescent="0.25">
      <c r="A1" s="2" t="s">
        <v>56</v>
      </c>
      <c r="B1" s="3" t="s">
        <v>50</v>
      </c>
      <c r="C1" s="3" t="s">
        <v>49</v>
      </c>
      <c r="D1" s="3" t="s">
        <v>48</v>
      </c>
      <c r="E1" s="3" t="s">
        <v>57</v>
      </c>
    </row>
    <row r="2" spans="1:6" x14ac:dyDescent="0.25">
      <c r="A2" s="2"/>
      <c r="B2" s="3"/>
      <c r="C2" s="6" t="s">
        <v>54</v>
      </c>
      <c r="D2" s="6" t="s">
        <v>55</v>
      </c>
      <c r="E2" s="7" t="s">
        <v>58</v>
      </c>
    </row>
    <row r="3" spans="1:6" x14ac:dyDescent="0.25">
      <c r="A3" s="2"/>
      <c r="B3" s="1" t="s">
        <v>47</v>
      </c>
      <c r="C3" s="2">
        <v>79.400000000000006</v>
      </c>
      <c r="D3" s="1">
        <v>4610</v>
      </c>
      <c r="E3" s="8">
        <f>$C$53+$C$54*C3</f>
        <v>4737.317377217867</v>
      </c>
      <c r="F3" s="8" t="s">
        <v>67</v>
      </c>
    </row>
    <row r="4" spans="1:6" x14ac:dyDescent="0.25">
      <c r="A4" s="2"/>
      <c r="B4" s="1" t="s">
        <v>46</v>
      </c>
      <c r="C4" s="2">
        <v>79.099999999999994</v>
      </c>
      <c r="D4" s="1">
        <v>4840</v>
      </c>
      <c r="E4">
        <f t="shared" ref="E4:E49" si="0">$C$53+$C$54*C4</f>
        <v>4696.1271859083281</v>
      </c>
    </row>
    <row r="5" spans="1:6" x14ac:dyDescent="0.25">
      <c r="A5" s="2"/>
      <c r="B5" s="1" t="s">
        <v>45</v>
      </c>
      <c r="C5" s="2">
        <v>78.599999999999994</v>
      </c>
      <c r="D5" s="1">
        <v>4860</v>
      </c>
      <c r="E5">
        <f t="shared" si="0"/>
        <v>4627.4768670590965</v>
      </c>
    </row>
    <row r="6" spans="1:6" x14ac:dyDescent="0.25">
      <c r="A6" s="2"/>
      <c r="B6" s="1" t="s">
        <v>44</v>
      </c>
      <c r="C6" s="2">
        <v>78.8</v>
      </c>
      <c r="D6" s="1">
        <v>4790</v>
      </c>
      <c r="E6">
        <f t="shared" si="0"/>
        <v>4654.9369945987892</v>
      </c>
    </row>
    <row r="7" spans="1:6" x14ac:dyDescent="0.25">
      <c r="A7" s="2"/>
      <c r="B7" s="1" t="s">
        <v>43</v>
      </c>
      <c r="C7" s="2">
        <v>78.7</v>
      </c>
      <c r="D7" s="1">
        <v>4930</v>
      </c>
      <c r="E7">
        <f t="shared" si="0"/>
        <v>4641.2069308289429</v>
      </c>
    </row>
    <row r="8" spans="1:6" x14ac:dyDescent="0.25">
      <c r="A8" s="2"/>
      <c r="B8" s="1" t="s">
        <v>42</v>
      </c>
      <c r="C8" s="2">
        <v>78.900000000000006</v>
      </c>
      <c r="D8" s="1">
        <v>4920</v>
      </c>
      <c r="E8">
        <f t="shared" si="0"/>
        <v>4668.6670583686373</v>
      </c>
    </row>
    <row r="9" spans="1:6" x14ac:dyDescent="0.25">
      <c r="A9" s="2"/>
      <c r="B9" s="1" t="s">
        <v>41</v>
      </c>
      <c r="C9" s="2">
        <v>79.400000000000006</v>
      </c>
      <c r="D9" s="1">
        <v>4860</v>
      </c>
      <c r="E9">
        <f t="shared" si="0"/>
        <v>4737.317377217867</v>
      </c>
    </row>
    <row r="10" spans="1:6" x14ac:dyDescent="0.25">
      <c r="A10" s="2"/>
      <c r="B10" s="1" t="s">
        <v>40</v>
      </c>
      <c r="C10" s="2">
        <v>79.8</v>
      </c>
      <c r="D10" s="1">
        <v>4570</v>
      </c>
      <c r="E10">
        <f t="shared" si="0"/>
        <v>4792.2376322972505</v>
      </c>
    </row>
    <row r="11" spans="1:6" x14ac:dyDescent="0.25">
      <c r="A11" s="2"/>
      <c r="B11" s="1" t="s">
        <v>39</v>
      </c>
      <c r="C11" s="2">
        <v>79.900000000000006</v>
      </c>
      <c r="D11" s="1">
        <v>4960</v>
      </c>
      <c r="E11">
        <f t="shared" si="0"/>
        <v>4805.9676960670986</v>
      </c>
    </row>
    <row r="12" spans="1:6" x14ac:dyDescent="0.25">
      <c r="A12" s="2"/>
      <c r="B12" s="1" t="s">
        <v>38</v>
      </c>
      <c r="C12" s="2">
        <v>80.099999999999994</v>
      </c>
      <c r="D12" s="1">
        <v>4920</v>
      </c>
      <c r="E12">
        <f t="shared" si="0"/>
        <v>4833.4278236067894</v>
      </c>
    </row>
    <row r="13" spans="1:6" x14ac:dyDescent="0.25">
      <c r="A13" s="2"/>
      <c r="B13" s="1" t="s">
        <v>37</v>
      </c>
      <c r="C13" s="2">
        <v>80.8</v>
      </c>
      <c r="D13" s="1">
        <v>5060</v>
      </c>
      <c r="E13">
        <f t="shared" si="0"/>
        <v>4929.5382699957136</v>
      </c>
    </row>
    <row r="14" spans="1:6" x14ac:dyDescent="0.25">
      <c r="A14" s="2"/>
      <c r="B14" s="1" t="s">
        <v>36</v>
      </c>
      <c r="C14" s="2">
        <v>81.099999999999994</v>
      </c>
      <c r="D14" s="1">
        <v>5000</v>
      </c>
      <c r="E14">
        <f t="shared" si="0"/>
        <v>4970.7284613052507</v>
      </c>
    </row>
    <row r="15" spans="1:6" x14ac:dyDescent="0.25">
      <c r="A15" s="2"/>
      <c r="B15" s="1" t="s">
        <v>35</v>
      </c>
      <c r="C15" s="2">
        <v>81.7</v>
      </c>
      <c r="D15" s="1">
        <v>4680</v>
      </c>
      <c r="E15">
        <f t="shared" si="0"/>
        <v>5053.1088439243304</v>
      </c>
    </row>
    <row r="16" spans="1:6" x14ac:dyDescent="0.25">
      <c r="A16" s="2"/>
      <c r="B16" s="1" t="s">
        <v>34</v>
      </c>
      <c r="C16" s="2">
        <v>82.3</v>
      </c>
      <c r="D16" s="1">
        <v>4930</v>
      </c>
      <c r="E16">
        <f t="shared" si="0"/>
        <v>5135.4892265434064</v>
      </c>
    </row>
    <row r="17" spans="1:5" x14ac:dyDescent="0.25">
      <c r="A17" s="2"/>
      <c r="B17" s="1" t="s">
        <v>33</v>
      </c>
      <c r="C17" s="2">
        <v>83.3</v>
      </c>
      <c r="D17" s="1">
        <v>5260</v>
      </c>
      <c r="E17">
        <f t="shared" si="0"/>
        <v>5272.7898642418695</v>
      </c>
    </row>
    <row r="18" spans="1:5" x14ac:dyDescent="0.25">
      <c r="A18" s="2"/>
      <c r="B18" s="1" t="s">
        <v>32</v>
      </c>
      <c r="C18" s="2">
        <v>83.5</v>
      </c>
      <c r="D18" s="1">
        <v>5020</v>
      </c>
      <c r="E18">
        <f t="shared" si="0"/>
        <v>5300.2499917815621</v>
      </c>
    </row>
    <row r="19" spans="1:5" x14ac:dyDescent="0.25">
      <c r="A19" s="2"/>
      <c r="B19" s="1" t="s">
        <v>31</v>
      </c>
      <c r="C19" s="2">
        <v>84</v>
      </c>
      <c r="D19" s="1">
        <v>4950</v>
      </c>
      <c r="E19">
        <f t="shared" si="0"/>
        <v>5368.9003106307919</v>
      </c>
    </row>
    <row r="20" spans="1:5" x14ac:dyDescent="0.25">
      <c r="A20" s="2"/>
      <c r="B20" s="1" t="s">
        <v>30</v>
      </c>
      <c r="C20" s="2">
        <v>83.7</v>
      </c>
      <c r="D20" s="1">
        <v>5010</v>
      </c>
      <c r="E20">
        <f t="shared" si="0"/>
        <v>5327.7101193212548</v>
      </c>
    </row>
    <row r="21" spans="1:5" x14ac:dyDescent="0.25">
      <c r="A21" s="2"/>
      <c r="B21" s="1" t="s">
        <v>29</v>
      </c>
      <c r="C21" s="2">
        <v>83.4</v>
      </c>
      <c r="D21" s="1">
        <v>5020</v>
      </c>
      <c r="E21">
        <f t="shared" si="0"/>
        <v>5286.5199280117158</v>
      </c>
    </row>
    <row r="22" spans="1:5" x14ac:dyDescent="0.25">
      <c r="A22" s="2"/>
      <c r="B22" s="1" t="s">
        <v>28</v>
      </c>
      <c r="C22" s="2">
        <v>83</v>
      </c>
      <c r="D22" s="1">
        <v>5010</v>
      </c>
      <c r="E22">
        <f t="shared" si="0"/>
        <v>5231.5996729323306</v>
      </c>
    </row>
    <row r="23" spans="1:5" x14ac:dyDescent="0.25">
      <c r="A23" s="2"/>
      <c r="B23" s="1" t="s">
        <v>27</v>
      </c>
      <c r="C23" s="2">
        <v>83.6</v>
      </c>
      <c r="D23" s="1">
        <v>5110</v>
      </c>
      <c r="E23">
        <f t="shared" si="0"/>
        <v>5313.9800555514066</v>
      </c>
    </row>
    <row r="24" spans="1:5" x14ac:dyDescent="0.25">
      <c r="A24" s="2"/>
      <c r="B24" s="1" t="s">
        <v>26</v>
      </c>
      <c r="C24" s="2">
        <v>83.7</v>
      </c>
      <c r="D24" s="1">
        <v>5100</v>
      </c>
      <c r="E24">
        <f t="shared" si="0"/>
        <v>5327.7101193212548</v>
      </c>
    </row>
    <row r="25" spans="1:5" x14ac:dyDescent="0.25">
      <c r="A25" s="2"/>
      <c r="B25" s="1" t="s">
        <v>25</v>
      </c>
      <c r="C25" s="2">
        <v>83.9</v>
      </c>
      <c r="D25" s="1">
        <v>5270</v>
      </c>
      <c r="E25">
        <f t="shared" si="0"/>
        <v>5355.1702468609474</v>
      </c>
    </row>
    <row r="26" spans="1:5" x14ac:dyDescent="0.25">
      <c r="A26" s="2"/>
      <c r="B26" s="1" t="s">
        <v>24</v>
      </c>
      <c r="C26" s="2">
        <v>84.1</v>
      </c>
      <c r="D26" s="1">
        <v>5150</v>
      </c>
      <c r="E26">
        <f t="shared" si="0"/>
        <v>5382.6303744006382</v>
      </c>
    </row>
    <row r="27" spans="1:5" x14ac:dyDescent="0.25">
      <c r="A27" s="2"/>
      <c r="B27" s="1" t="s">
        <v>23</v>
      </c>
      <c r="C27" s="2">
        <v>84</v>
      </c>
      <c r="D27" s="1">
        <v>5440</v>
      </c>
      <c r="E27">
        <f t="shared" si="0"/>
        <v>5368.9003106307919</v>
      </c>
    </row>
    <row r="28" spans="1:5" x14ac:dyDescent="0.25">
      <c r="A28" s="2"/>
      <c r="B28" s="1" t="s">
        <v>22</v>
      </c>
      <c r="C28" s="2">
        <v>84.3</v>
      </c>
      <c r="D28" s="1">
        <v>5440</v>
      </c>
      <c r="E28">
        <f t="shared" si="0"/>
        <v>5410.0905019403308</v>
      </c>
    </row>
    <row r="29" spans="1:5" x14ac:dyDescent="0.25">
      <c r="A29" s="2"/>
      <c r="B29" s="1" t="s">
        <v>21</v>
      </c>
      <c r="C29" s="2">
        <v>84.2</v>
      </c>
      <c r="D29" s="1">
        <v>5550</v>
      </c>
      <c r="E29">
        <f t="shared" si="0"/>
        <v>5396.3604381704845</v>
      </c>
    </row>
    <row r="30" spans="1:5" x14ac:dyDescent="0.25">
      <c r="A30" s="2"/>
      <c r="B30" s="1" t="s">
        <v>20</v>
      </c>
      <c r="C30" s="2">
        <v>84.6</v>
      </c>
      <c r="D30" s="1">
        <v>5570</v>
      </c>
      <c r="E30">
        <f t="shared" si="0"/>
        <v>5451.2806932498697</v>
      </c>
    </row>
    <row r="31" spans="1:5" x14ac:dyDescent="0.25">
      <c r="A31" s="2"/>
      <c r="B31" s="1" t="s">
        <v>19</v>
      </c>
      <c r="C31" s="2">
        <v>85.4</v>
      </c>
      <c r="D31" s="1">
        <v>5770</v>
      </c>
      <c r="E31">
        <f t="shared" si="0"/>
        <v>5561.1212034086402</v>
      </c>
    </row>
    <row r="32" spans="1:5" x14ac:dyDescent="0.25">
      <c r="A32" s="2"/>
      <c r="B32" s="1" t="s">
        <v>18</v>
      </c>
      <c r="C32" s="2">
        <v>85.9</v>
      </c>
      <c r="D32" s="1">
        <v>5520</v>
      </c>
      <c r="E32">
        <f t="shared" si="0"/>
        <v>5629.7715222578718</v>
      </c>
    </row>
    <row r="33" spans="1:5" x14ac:dyDescent="0.25">
      <c r="A33" s="2"/>
      <c r="B33" s="1" t="s">
        <v>17</v>
      </c>
      <c r="C33" s="2">
        <v>86.4</v>
      </c>
      <c r="D33" s="1">
        <v>5470</v>
      </c>
      <c r="E33">
        <f t="shared" si="0"/>
        <v>5698.4218411071033</v>
      </c>
    </row>
    <row r="34" spans="1:5" x14ac:dyDescent="0.25">
      <c r="A34" s="2"/>
      <c r="B34" s="1" t="s">
        <v>16</v>
      </c>
      <c r="C34" s="2">
        <v>86.3</v>
      </c>
      <c r="D34" s="1">
        <v>5490</v>
      </c>
      <c r="E34">
        <f t="shared" si="0"/>
        <v>5684.6917773372552</v>
      </c>
    </row>
    <row r="35" spans="1:5" x14ac:dyDescent="0.25">
      <c r="A35" s="2"/>
      <c r="B35" s="1" t="s">
        <v>15</v>
      </c>
      <c r="C35" s="2">
        <v>86.3</v>
      </c>
      <c r="D35" s="1">
        <v>5470</v>
      </c>
      <c r="E35">
        <f t="shared" si="0"/>
        <v>5684.6917773372552</v>
      </c>
    </row>
    <row r="36" spans="1:5" x14ac:dyDescent="0.25">
      <c r="A36" s="2"/>
      <c r="B36" s="1" t="s">
        <v>14</v>
      </c>
      <c r="C36" s="2">
        <v>86.2</v>
      </c>
      <c r="D36" s="1">
        <v>5650</v>
      </c>
      <c r="E36">
        <f t="shared" si="0"/>
        <v>5670.9617135674089</v>
      </c>
    </row>
    <row r="37" spans="1:5" x14ac:dyDescent="0.25">
      <c r="A37" s="2"/>
      <c r="B37" s="1" t="s">
        <v>13</v>
      </c>
      <c r="C37" s="2">
        <v>86.2</v>
      </c>
      <c r="D37" s="1">
        <v>5510</v>
      </c>
      <c r="E37">
        <f t="shared" si="0"/>
        <v>5670.9617135674089</v>
      </c>
    </row>
    <row r="38" spans="1:5" x14ac:dyDescent="0.25">
      <c r="A38" s="2"/>
      <c r="B38" s="1" t="s">
        <v>12</v>
      </c>
      <c r="C38" s="2">
        <v>86.3</v>
      </c>
      <c r="D38" s="1">
        <v>5800</v>
      </c>
      <c r="E38">
        <f t="shared" si="0"/>
        <v>5684.6917773372552</v>
      </c>
    </row>
    <row r="39" spans="1:5" x14ac:dyDescent="0.25">
      <c r="A39" s="2"/>
      <c r="B39" s="1" t="s">
        <v>11</v>
      </c>
      <c r="C39" s="2">
        <v>86.4</v>
      </c>
      <c r="D39" s="1">
        <v>5740</v>
      </c>
      <c r="E39">
        <f t="shared" si="0"/>
        <v>5698.4218411071033</v>
      </c>
    </row>
    <row r="40" spans="1:5" x14ac:dyDescent="0.25">
      <c r="A40" s="2"/>
      <c r="B40" s="1" t="s">
        <v>10</v>
      </c>
      <c r="C40" s="2">
        <v>86.5</v>
      </c>
      <c r="D40" s="1">
        <v>5830</v>
      </c>
      <c r="E40">
        <f t="shared" si="0"/>
        <v>5712.1519048769478</v>
      </c>
    </row>
    <row r="41" spans="1:5" x14ac:dyDescent="0.25">
      <c r="A41" s="2"/>
      <c r="B41" s="1" t="s">
        <v>9</v>
      </c>
      <c r="C41" s="2">
        <v>86.4</v>
      </c>
      <c r="D41" s="1">
        <v>5770</v>
      </c>
      <c r="E41">
        <f t="shared" si="0"/>
        <v>5698.4218411071033</v>
      </c>
    </row>
    <row r="42" spans="1:5" x14ac:dyDescent="0.25">
      <c r="A42" s="2"/>
      <c r="B42" s="1" t="s">
        <v>8</v>
      </c>
      <c r="C42" s="2">
        <v>86.4</v>
      </c>
      <c r="D42" s="1">
        <v>5750</v>
      </c>
      <c r="E42">
        <f t="shared" si="0"/>
        <v>5698.4218411071033</v>
      </c>
    </row>
    <row r="43" spans="1:5" x14ac:dyDescent="0.25">
      <c r="A43" s="2"/>
      <c r="B43" s="1" t="s">
        <v>7</v>
      </c>
      <c r="C43" s="2">
        <v>86.3</v>
      </c>
      <c r="D43" s="1">
        <v>5860</v>
      </c>
      <c r="E43">
        <f t="shared" si="0"/>
        <v>5684.6917773372552</v>
      </c>
    </row>
    <row r="44" spans="1:5" x14ac:dyDescent="0.25">
      <c r="A44" s="2"/>
      <c r="B44" s="1" t="s">
        <v>6</v>
      </c>
      <c r="C44" s="2">
        <v>86.9</v>
      </c>
      <c r="D44" s="1">
        <v>6160</v>
      </c>
      <c r="E44">
        <f t="shared" si="0"/>
        <v>5767.0721599563331</v>
      </c>
    </row>
    <row r="45" spans="1:5" x14ac:dyDescent="0.25">
      <c r="A45" s="2"/>
      <c r="B45" s="1" t="s">
        <v>5</v>
      </c>
      <c r="C45" s="2">
        <v>87</v>
      </c>
      <c r="D45" s="1">
        <v>6280</v>
      </c>
      <c r="E45">
        <f t="shared" si="0"/>
        <v>5780.8022237261794</v>
      </c>
    </row>
    <row r="46" spans="1:5" x14ac:dyDescent="0.25">
      <c r="A46" s="2"/>
      <c r="B46" s="1" t="s">
        <v>4</v>
      </c>
      <c r="C46" s="2">
        <v>87.4</v>
      </c>
      <c r="D46" s="1">
        <v>6090</v>
      </c>
      <c r="E46">
        <f t="shared" si="0"/>
        <v>5835.7224788055646</v>
      </c>
    </row>
    <row r="47" spans="1:5" x14ac:dyDescent="0.25">
      <c r="A47" s="2"/>
      <c r="B47" s="1" t="s">
        <v>3</v>
      </c>
      <c r="C47" s="2">
        <v>87.4</v>
      </c>
      <c r="D47" s="1">
        <v>5950</v>
      </c>
      <c r="E47">
        <f t="shared" si="0"/>
        <v>5835.7224788055646</v>
      </c>
    </row>
    <row r="48" spans="1:5" x14ac:dyDescent="0.25">
      <c r="A48" s="2"/>
      <c r="B48" s="1" t="s">
        <v>2</v>
      </c>
      <c r="C48" s="2">
        <v>87.7</v>
      </c>
      <c r="D48" s="1">
        <v>5880</v>
      </c>
      <c r="E48">
        <f t="shared" si="0"/>
        <v>5876.9126701151035</v>
      </c>
    </row>
    <row r="49" spans="1:6" x14ac:dyDescent="0.25">
      <c r="A49" s="2"/>
      <c r="B49" s="1" t="s">
        <v>1</v>
      </c>
      <c r="C49" s="2">
        <v>87.5</v>
      </c>
      <c r="D49" s="1">
        <v>5900</v>
      </c>
      <c r="E49">
        <f t="shared" si="0"/>
        <v>5849.4525425754109</v>
      </c>
    </row>
    <row r="50" spans="1:6" x14ac:dyDescent="0.25">
      <c r="A50" s="2"/>
      <c r="B50" s="1" t="s">
        <v>0</v>
      </c>
      <c r="C50" s="2">
        <v>87.5</v>
      </c>
      <c r="D50" s="1">
        <v>5930</v>
      </c>
      <c r="E50" s="8">
        <f>$C$53+$C$54*C50</f>
        <v>5849.4525425754109</v>
      </c>
      <c r="F50" s="8" t="s">
        <v>68</v>
      </c>
    </row>
    <row r="52" spans="1:6" x14ac:dyDescent="0.25">
      <c r="B52" s="4" t="s">
        <v>51</v>
      </c>
    </row>
    <row r="53" spans="1:6" ht="18" x14ac:dyDescent="0.35">
      <c r="B53" s="5" t="s">
        <v>52</v>
      </c>
      <c r="C53">
        <f>INTERCEPT(D3:D50,C3:C50)</f>
        <v>-6164.3532560400272</v>
      </c>
    </row>
    <row r="54" spans="1:6" ht="18" x14ac:dyDescent="0.35">
      <c r="B54" s="5" t="s">
        <v>53</v>
      </c>
      <c r="C54">
        <f>SLOPE(D3:D50,C3:C50)</f>
        <v>137.30063769846214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"/>
  <sheetViews>
    <sheetView workbookViewId="0">
      <selection activeCell="M5" sqref="M5"/>
    </sheetView>
  </sheetViews>
  <sheetFormatPr defaultRowHeight="15" x14ac:dyDescent="0.25"/>
  <cols>
    <col min="1" max="1" width="14.42578125" customWidth="1"/>
    <col min="2" max="2" width="12.28515625" customWidth="1"/>
    <col min="5" max="5" width="11.7109375" style="9" customWidth="1"/>
    <col min="6" max="6" width="32.7109375" customWidth="1"/>
    <col min="7" max="7" width="8.7109375" style="9"/>
  </cols>
  <sheetData>
    <row r="1" spans="1:8" ht="90" x14ac:dyDescent="0.25">
      <c r="A1" s="2" t="s">
        <v>66</v>
      </c>
      <c r="B1" s="3" t="s">
        <v>50</v>
      </c>
      <c r="C1" s="3" t="s">
        <v>49</v>
      </c>
      <c r="D1" s="3" t="s">
        <v>48</v>
      </c>
      <c r="E1" s="6" t="s">
        <v>59</v>
      </c>
      <c r="G1" s="6" t="s">
        <v>62</v>
      </c>
    </row>
    <row r="2" spans="1:8" x14ac:dyDescent="0.25">
      <c r="A2" s="2"/>
      <c r="B2" s="3"/>
      <c r="C2" s="6" t="s">
        <v>54</v>
      </c>
      <c r="D2" s="6" t="s">
        <v>55</v>
      </c>
      <c r="E2" s="7" t="s">
        <v>58</v>
      </c>
      <c r="G2" s="11" t="s">
        <v>63</v>
      </c>
    </row>
    <row r="3" spans="1:8" x14ac:dyDescent="0.25">
      <c r="A3" s="2"/>
      <c r="B3" s="1" t="s">
        <v>47</v>
      </c>
      <c r="C3" s="2">
        <v>79.400000000000006</v>
      </c>
      <c r="D3" s="1">
        <v>4610</v>
      </c>
      <c r="E3" s="9">
        <f>TREND($D$3:$D$50,$C$3:$C$50,C3)</f>
        <v>4737.317377217867</v>
      </c>
      <c r="F3" s="8" t="s">
        <v>60</v>
      </c>
      <c r="G3" s="10">
        <f>D3-E3</f>
        <v>-127.31737721786703</v>
      </c>
      <c r="H3" s="10" t="s">
        <v>64</v>
      </c>
    </row>
    <row r="4" spans="1:8" x14ac:dyDescent="0.25">
      <c r="A4" s="2"/>
      <c r="B4" s="1" t="s">
        <v>46</v>
      </c>
      <c r="C4" s="2">
        <v>79.099999999999994</v>
      </c>
      <c r="D4" s="1">
        <v>4840</v>
      </c>
      <c r="E4" s="9">
        <f t="shared" ref="E4:E49" si="0">TREND($D$3:$D$50,$C$3:$C$50,C4)</f>
        <v>4696.1271859083281</v>
      </c>
      <c r="G4" s="10">
        <f t="shared" ref="G4:G49" si="1">D4-E4</f>
        <v>143.8728140916719</v>
      </c>
    </row>
    <row r="5" spans="1:8" x14ac:dyDescent="0.25">
      <c r="A5" s="2"/>
      <c r="B5" s="1" t="s">
        <v>45</v>
      </c>
      <c r="C5" s="2">
        <v>78.599999999999994</v>
      </c>
      <c r="D5" s="1">
        <v>4860</v>
      </c>
      <c r="E5" s="9">
        <f t="shared" si="0"/>
        <v>4627.4768670590965</v>
      </c>
      <c r="G5" s="10">
        <f t="shared" si="1"/>
        <v>232.52313294090345</v>
      </c>
    </row>
    <row r="6" spans="1:8" x14ac:dyDescent="0.25">
      <c r="A6" s="2"/>
      <c r="B6" s="1" t="s">
        <v>44</v>
      </c>
      <c r="C6" s="2">
        <v>78.8</v>
      </c>
      <c r="D6" s="1">
        <v>4790</v>
      </c>
      <c r="E6" s="9">
        <f t="shared" si="0"/>
        <v>4654.9369945987892</v>
      </c>
      <c r="G6" s="10">
        <f t="shared" si="1"/>
        <v>135.06300540121083</v>
      </c>
    </row>
    <row r="7" spans="1:8" x14ac:dyDescent="0.25">
      <c r="A7" s="2"/>
      <c r="B7" s="1" t="s">
        <v>43</v>
      </c>
      <c r="C7" s="2">
        <v>78.7</v>
      </c>
      <c r="D7" s="1">
        <v>4930</v>
      </c>
      <c r="E7" s="9">
        <f t="shared" si="0"/>
        <v>4641.2069308289429</v>
      </c>
      <c r="G7" s="10">
        <f t="shared" si="1"/>
        <v>288.79306917105714</v>
      </c>
    </row>
    <row r="8" spans="1:8" x14ac:dyDescent="0.25">
      <c r="A8" s="2"/>
      <c r="B8" s="1" t="s">
        <v>42</v>
      </c>
      <c r="C8" s="2">
        <v>78.900000000000006</v>
      </c>
      <c r="D8" s="1">
        <v>4920</v>
      </c>
      <c r="E8" s="9">
        <f t="shared" si="0"/>
        <v>4668.6670583686373</v>
      </c>
      <c r="G8" s="10">
        <f t="shared" si="1"/>
        <v>251.3329416313627</v>
      </c>
    </row>
    <row r="9" spans="1:8" x14ac:dyDescent="0.25">
      <c r="A9" s="2"/>
      <c r="B9" s="1" t="s">
        <v>41</v>
      </c>
      <c r="C9" s="2">
        <v>79.400000000000006</v>
      </c>
      <c r="D9" s="1">
        <v>4860</v>
      </c>
      <c r="E9" s="9">
        <f t="shared" si="0"/>
        <v>4737.317377217867</v>
      </c>
      <c r="G9" s="10">
        <f t="shared" si="1"/>
        <v>122.68262278213297</v>
      </c>
    </row>
    <row r="10" spans="1:8" hidden="1" x14ac:dyDescent="0.25">
      <c r="A10" s="2"/>
      <c r="B10" s="1" t="s">
        <v>40</v>
      </c>
      <c r="C10" s="2">
        <v>79.8</v>
      </c>
      <c r="D10" s="1">
        <v>4570</v>
      </c>
      <c r="E10" s="9">
        <f t="shared" si="0"/>
        <v>4792.2376322972505</v>
      </c>
      <c r="G10" s="10">
        <f t="shared" si="1"/>
        <v>-222.23763229725046</v>
      </c>
    </row>
    <row r="11" spans="1:8" hidden="1" x14ac:dyDescent="0.25">
      <c r="A11" s="2"/>
      <c r="B11" s="1" t="s">
        <v>39</v>
      </c>
      <c r="C11" s="2">
        <v>79.900000000000006</v>
      </c>
      <c r="D11" s="1">
        <v>4960</v>
      </c>
      <c r="E11" s="9">
        <f t="shared" si="0"/>
        <v>4805.9676960670986</v>
      </c>
      <c r="G11" s="10">
        <f t="shared" si="1"/>
        <v>154.03230393290141</v>
      </c>
    </row>
    <row r="12" spans="1:8" hidden="1" x14ac:dyDescent="0.25">
      <c r="A12" s="2"/>
      <c r="B12" s="1" t="s">
        <v>38</v>
      </c>
      <c r="C12" s="2">
        <v>80.099999999999994</v>
      </c>
      <c r="D12" s="1">
        <v>4920</v>
      </c>
      <c r="E12" s="9">
        <f t="shared" si="0"/>
        <v>4833.4278236067894</v>
      </c>
      <c r="G12" s="10">
        <f t="shared" si="1"/>
        <v>86.572176393210611</v>
      </c>
    </row>
    <row r="13" spans="1:8" hidden="1" x14ac:dyDescent="0.25">
      <c r="A13" s="2"/>
      <c r="B13" s="1" t="s">
        <v>37</v>
      </c>
      <c r="C13" s="2">
        <v>80.8</v>
      </c>
      <c r="D13" s="1">
        <v>5060</v>
      </c>
      <c r="E13" s="9">
        <f t="shared" si="0"/>
        <v>4929.5382699957136</v>
      </c>
      <c r="G13" s="10">
        <f t="shared" si="1"/>
        <v>130.46173000428644</v>
      </c>
    </row>
    <row r="14" spans="1:8" hidden="1" x14ac:dyDescent="0.25">
      <c r="A14" s="2"/>
      <c r="B14" s="1" t="s">
        <v>36</v>
      </c>
      <c r="C14" s="2">
        <v>81.099999999999994</v>
      </c>
      <c r="D14" s="1">
        <v>5000</v>
      </c>
      <c r="E14" s="9">
        <f t="shared" si="0"/>
        <v>4970.7284613052507</v>
      </c>
      <c r="G14" s="10">
        <f t="shared" si="1"/>
        <v>29.271538694749324</v>
      </c>
    </row>
    <row r="15" spans="1:8" hidden="1" x14ac:dyDescent="0.25">
      <c r="A15" s="2"/>
      <c r="B15" s="1" t="s">
        <v>35</v>
      </c>
      <c r="C15" s="2">
        <v>81.7</v>
      </c>
      <c r="D15" s="1">
        <v>4680</v>
      </c>
      <c r="E15" s="9">
        <f t="shared" si="0"/>
        <v>5053.1088439243304</v>
      </c>
      <c r="G15" s="10">
        <f t="shared" si="1"/>
        <v>-373.10884392433036</v>
      </c>
    </row>
    <row r="16" spans="1:8" hidden="1" x14ac:dyDescent="0.25">
      <c r="A16" s="2"/>
      <c r="B16" s="1" t="s">
        <v>34</v>
      </c>
      <c r="C16" s="2">
        <v>82.3</v>
      </c>
      <c r="D16" s="1">
        <v>4930</v>
      </c>
      <c r="E16" s="9">
        <f t="shared" si="0"/>
        <v>5135.4892265434064</v>
      </c>
      <c r="G16" s="10">
        <f t="shared" si="1"/>
        <v>-205.4892265434064</v>
      </c>
    </row>
    <row r="17" spans="1:7" hidden="1" x14ac:dyDescent="0.25">
      <c r="A17" s="2"/>
      <c r="B17" s="1" t="s">
        <v>33</v>
      </c>
      <c r="C17" s="2">
        <v>83.3</v>
      </c>
      <c r="D17" s="1">
        <v>5260</v>
      </c>
      <c r="E17" s="9">
        <f t="shared" si="0"/>
        <v>5272.7898642418695</v>
      </c>
      <c r="G17" s="10">
        <f t="shared" si="1"/>
        <v>-12.789864241869509</v>
      </c>
    </row>
    <row r="18" spans="1:7" hidden="1" x14ac:dyDescent="0.25">
      <c r="A18" s="2"/>
      <c r="B18" s="1" t="s">
        <v>32</v>
      </c>
      <c r="C18" s="2">
        <v>83.5</v>
      </c>
      <c r="D18" s="1">
        <v>5020</v>
      </c>
      <c r="E18" s="9">
        <f t="shared" si="0"/>
        <v>5300.2499917815621</v>
      </c>
      <c r="G18" s="10">
        <f t="shared" si="1"/>
        <v>-280.24999178156213</v>
      </c>
    </row>
    <row r="19" spans="1:7" hidden="1" x14ac:dyDescent="0.25">
      <c r="A19" s="2"/>
      <c r="B19" s="1" t="s">
        <v>31</v>
      </c>
      <c r="C19" s="2">
        <v>84</v>
      </c>
      <c r="D19" s="1">
        <v>4950</v>
      </c>
      <c r="E19" s="9">
        <f t="shared" si="0"/>
        <v>5368.9003106307919</v>
      </c>
      <c r="G19" s="10">
        <f t="shared" si="1"/>
        <v>-418.90031063079186</v>
      </c>
    </row>
    <row r="20" spans="1:7" hidden="1" x14ac:dyDescent="0.25">
      <c r="A20" s="2"/>
      <c r="B20" s="1" t="s">
        <v>30</v>
      </c>
      <c r="C20" s="2">
        <v>83.7</v>
      </c>
      <c r="D20" s="1">
        <v>5010</v>
      </c>
      <c r="E20" s="9">
        <f t="shared" si="0"/>
        <v>5327.7101193212548</v>
      </c>
      <c r="G20" s="10">
        <f t="shared" si="1"/>
        <v>-317.71011932125475</v>
      </c>
    </row>
    <row r="21" spans="1:7" hidden="1" x14ac:dyDescent="0.25">
      <c r="A21" s="2"/>
      <c r="B21" s="1" t="s">
        <v>29</v>
      </c>
      <c r="C21" s="2">
        <v>83.4</v>
      </c>
      <c r="D21" s="1">
        <v>5020</v>
      </c>
      <c r="E21" s="9">
        <f t="shared" si="0"/>
        <v>5286.5199280117158</v>
      </c>
      <c r="G21" s="10">
        <f t="shared" si="1"/>
        <v>-266.51992801171582</v>
      </c>
    </row>
    <row r="22" spans="1:7" hidden="1" x14ac:dyDescent="0.25">
      <c r="A22" s="2"/>
      <c r="B22" s="1" t="s">
        <v>28</v>
      </c>
      <c r="C22" s="2">
        <v>83</v>
      </c>
      <c r="D22" s="1">
        <v>5010</v>
      </c>
      <c r="E22" s="9">
        <f t="shared" si="0"/>
        <v>5231.5996729323306</v>
      </c>
      <c r="G22" s="10">
        <f t="shared" si="1"/>
        <v>-221.59967293233058</v>
      </c>
    </row>
    <row r="23" spans="1:7" hidden="1" x14ac:dyDescent="0.25">
      <c r="A23" s="2"/>
      <c r="B23" s="1" t="s">
        <v>27</v>
      </c>
      <c r="C23" s="2">
        <v>83.6</v>
      </c>
      <c r="D23" s="1">
        <v>5110</v>
      </c>
      <c r="E23" s="9">
        <f t="shared" si="0"/>
        <v>5313.9800555514066</v>
      </c>
      <c r="G23" s="10">
        <f t="shared" si="1"/>
        <v>-203.98005555140662</v>
      </c>
    </row>
    <row r="24" spans="1:7" hidden="1" x14ac:dyDescent="0.25">
      <c r="A24" s="2"/>
      <c r="B24" s="1" t="s">
        <v>26</v>
      </c>
      <c r="C24" s="2">
        <v>83.7</v>
      </c>
      <c r="D24" s="1">
        <v>5100</v>
      </c>
      <c r="E24" s="9">
        <f t="shared" si="0"/>
        <v>5327.7101193212548</v>
      </c>
      <c r="G24" s="10">
        <f t="shared" si="1"/>
        <v>-227.71011932125475</v>
      </c>
    </row>
    <row r="25" spans="1:7" hidden="1" x14ac:dyDescent="0.25">
      <c r="A25" s="2"/>
      <c r="B25" s="1" t="s">
        <v>25</v>
      </c>
      <c r="C25" s="2">
        <v>83.9</v>
      </c>
      <c r="D25" s="1">
        <v>5270</v>
      </c>
      <c r="E25" s="9">
        <f t="shared" si="0"/>
        <v>5355.1702468609474</v>
      </c>
      <c r="G25" s="10">
        <f t="shared" si="1"/>
        <v>-85.170246860947373</v>
      </c>
    </row>
    <row r="26" spans="1:7" hidden="1" x14ac:dyDescent="0.25">
      <c r="A26" s="2"/>
      <c r="B26" s="1" t="s">
        <v>24</v>
      </c>
      <c r="C26" s="2">
        <v>84.1</v>
      </c>
      <c r="D26" s="1">
        <v>5150</v>
      </c>
      <c r="E26" s="9">
        <f t="shared" si="0"/>
        <v>5382.6303744006382</v>
      </c>
      <c r="G26" s="10">
        <f t="shared" si="1"/>
        <v>-232.63037440063817</v>
      </c>
    </row>
    <row r="27" spans="1:7" hidden="1" x14ac:dyDescent="0.25">
      <c r="A27" s="2"/>
      <c r="B27" s="1" t="s">
        <v>23</v>
      </c>
      <c r="C27" s="2">
        <v>84</v>
      </c>
      <c r="D27" s="1">
        <v>5440</v>
      </c>
      <c r="E27" s="9">
        <f t="shared" si="0"/>
        <v>5368.9003106307919</v>
      </c>
      <c r="G27" s="10">
        <f t="shared" si="1"/>
        <v>71.099689369208136</v>
      </c>
    </row>
    <row r="28" spans="1:7" hidden="1" x14ac:dyDescent="0.25">
      <c r="A28" s="2"/>
      <c r="B28" s="1" t="s">
        <v>22</v>
      </c>
      <c r="C28" s="2">
        <v>84.3</v>
      </c>
      <c r="D28" s="1">
        <v>5440</v>
      </c>
      <c r="E28" s="9">
        <f t="shared" si="0"/>
        <v>5410.0905019403308</v>
      </c>
      <c r="G28" s="10">
        <f t="shared" si="1"/>
        <v>29.909498059669204</v>
      </c>
    </row>
    <row r="29" spans="1:7" hidden="1" x14ac:dyDescent="0.25">
      <c r="A29" s="2"/>
      <c r="B29" s="1" t="s">
        <v>21</v>
      </c>
      <c r="C29" s="2">
        <v>84.2</v>
      </c>
      <c r="D29" s="1">
        <v>5550</v>
      </c>
      <c r="E29" s="9">
        <f t="shared" si="0"/>
        <v>5396.3604381704845</v>
      </c>
      <c r="G29" s="10">
        <f t="shared" si="1"/>
        <v>153.63956182951551</v>
      </c>
    </row>
    <row r="30" spans="1:7" hidden="1" x14ac:dyDescent="0.25">
      <c r="A30" s="2"/>
      <c r="B30" s="1" t="s">
        <v>20</v>
      </c>
      <c r="C30" s="2">
        <v>84.6</v>
      </c>
      <c r="D30" s="1">
        <v>5570</v>
      </c>
      <c r="E30" s="9">
        <f t="shared" si="0"/>
        <v>5451.2806932498697</v>
      </c>
      <c r="G30" s="10">
        <f t="shared" si="1"/>
        <v>118.71930675013027</v>
      </c>
    </row>
    <row r="31" spans="1:7" hidden="1" x14ac:dyDescent="0.25">
      <c r="A31" s="2"/>
      <c r="B31" s="1" t="s">
        <v>19</v>
      </c>
      <c r="C31" s="2">
        <v>85.4</v>
      </c>
      <c r="D31" s="1">
        <v>5770</v>
      </c>
      <c r="E31" s="9">
        <f t="shared" si="0"/>
        <v>5561.1212034086402</v>
      </c>
      <c r="G31" s="10">
        <f t="shared" si="1"/>
        <v>208.87879659135979</v>
      </c>
    </row>
    <row r="32" spans="1:7" hidden="1" x14ac:dyDescent="0.25">
      <c r="A32" s="2"/>
      <c r="B32" s="1" t="s">
        <v>18</v>
      </c>
      <c r="C32" s="2">
        <v>85.9</v>
      </c>
      <c r="D32" s="1">
        <v>5520</v>
      </c>
      <c r="E32" s="9">
        <f t="shared" si="0"/>
        <v>5629.7715222578718</v>
      </c>
      <c r="G32" s="10">
        <f t="shared" si="1"/>
        <v>-109.77152225787177</v>
      </c>
    </row>
    <row r="33" spans="1:7" hidden="1" x14ac:dyDescent="0.25">
      <c r="A33" s="2"/>
      <c r="B33" s="1" t="s">
        <v>17</v>
      </c>
      <c r="C33" s="2">
        <v>86.4</v>
      </c>
      <c r="D33" s="1">
        <v>5470</v>
      </c>
      <c r="E33" s="9">
        <f t="shared" si="0"/>
        <v>5698.4218411071033</v>
      </c>
      <c r="G33" s="10">
        <f t="shared" si="1"/>
        <v>-228.42184110710332</v>
      </c>
    </row>
    <row r="34" spans="1:7" hidden="1" x14ac:dyDescent="0.25">
      <c r="A34" s="2"/>
      <c r="B34" s="1" t="s">
        <v>16</v>
      </c>
      <c r="C34" s="2">
        <v>86.3</v>
      </c>
      <c r="D34" s="1">
        <v>5490</v>
      </c>
      <c r="E34" s="9">
        <f t="shared" si="0"/>
        <v>5684.6917773372552</v>
      </c>
      <c r="G34" s="10">
        <f t="shared" si="1"/>
        <v>-194.69177733725519</v>
      </c>
    </row>
    <row r="35" spans="1:7" hidden="1" x14ac:dyDescent="0.25">
      <c r="A35" s="2"/>
      <c r="B35" s="1" t="s">
        <v>15</v>
      </c>
      <c r="C35" s="2">
        <v>86.3</v>
      </c>
      <c r="D35" s="1">
        <v>5470</v>
      </c>
      <c r="E35" s="9">
        <f t="shared" si="0"/>
        <v>5684.6917773372552</v>
      </c>
      <c r="G35" s="10">
        <f t="shared" si="1"/>
        <v>-214.69177733725519</v>
      </c>
    </row>
    <row r="36" spans="1:7" hidden="1" x14ac:dyDescent="0.25">
      <c r="A36" s="2"/>
      <c r="B36" s="1" t="s">
        <v>14</v>
      </c>
      <c r="C36" s="2">
        <v>86.2</v>
      </c>
      <c r="D36" s="1">
        <v>5650</v>
      </c>
      <c r="E36" s="9">
        <f t="shared" si="0"/>
        <v>5670.9617135674089</v>
      </c>
      <c r="G36" s="10">
        <f t="shared" si="1"/>
        <v>-20.961713567408879</v>
      </c>
    </row>
    <row r="37" spans="1:7" hidden="1" x14ac:dyDescent="0.25">
      <c r="A37" s="2"/>
      <c r="B37" s="1" t="s">
        <v>13</v>
      </c>
      <c r="C37" s="2">
        <v>86.2</v>
      </c>
      <c r="D37" s="1">
        <v>5510</v>
      </c>
      <c r="E37" s="9">
        <f t="shared" si="0"/>
        <v>5670.9617135674089</v>
      </c>
      <c r="G37" s="10">
        <f t="shared" si="1"/>
        <v>-160.96171356740888</v>
      </c>
    </row>
    <row r="38" spans="1:7" hidden="1" x14ac:dyDescent="0.25">
      <c r="A38" s="2"/>
      <c r="B38" s="1" t="s">
        <v>12</v>
      </c>
      <c r="C38" s="2">
        <v>86.3</v>
      </c>
      <c r="D38" s="1">
        <v>5800</v>
      </c>
      <c r="E38" s="9">
        <f t="shared" si="0"/>
        <v>5684.6917773372552</v>
      </c>
      <c r="G38" s="10">
        <f t="shared" si="1"/>
        <v>115.30822266274481</v>
      </c>
    </row>
    <row r="39" spans="1:7" hidden="1" x14ac:dyDescent="0.25">
      <c r="A39" s="2"/>
      <c r="B39" s="1" t="s">
        <v>11</v>
      </c>
      <c r="C39" s="2">
        <v>86.4</v>
      </c>
      <c r="D39" s="1">
        <v>5740</v>
      </c>
      <c r="E39" s="9">
        <f t="shared" si="0"/>
        <v>5698.4218411071033</v>
      </c>
      <c r="G39" s="10">
        <f t="shared" si="1"/>
        <v>41.578158892896681</v>
      </c>
    </row>
    <row r="40" spans="1:7" hidden="1" x14ac:dyDescent="0.25">
      <c r="A40" s="2"/>
      <c r="B40" s="1" t="s">
        <v>10</v>
      </c>
      <c r="C40" s="2">
        <v>86.5</v>
      </c>
      <c r="D40" s="1">
        <v>5830</v>
      </c>
      <c r="E40" s="9">
        <f t="shared" si="0"/>
        <v>5712.1519048769478</v>
      </c>
      <c r="G40" s="10">
        <f t="shared" si="1"/>
        <v>117.84809512305219</v>
      </c>
    </row>
    <row r="41" spans="1:7" x14ac:dyDescent="0.25">
      <c r="A41" s="2"/>
      <c r="B41" s="1" t="s">
        <v>9</v>
      </c>
      <c r="C41" s="2">
        <v>86.4</v>
      </c>
      <c r="D41" s="1">
        <v>5770</v>
      </c>
      <c r="E41" s="9">
        <f t="shared" si="0"/>
        <v>5698.4218411071033</v>
      </c>
      <c r="G41" s="10">
        <f t="shared" si="1"/>
        <v>71.578158892896681</v>
      </c>
    </row>
    <row r="42" spans="1:7" x14ac:dyDescent="0.25">
      <c r="A42" s="2"/>
      <c r="B42" s="1" t="s">
        <v>8</v>
      </c>
      <c r="C42" s="2">
        <v>86.4</v>
      </c>
      <c r="D42" s="1">
        <v>5750</v>
      </c>
      <c r="E42" s="9">
        <f t="shared" si="0"/>
        <v>5698.4218411071033</v>
      </c>
      <c r="G42" s="10">
        <f t="shared" si="1"/>
        <v>51.578158892896681</v>
      </c>
    </row>
    <row r="43" spans="1:7" x14ac:dyDescent="0.25">
      <c r="A43" s="2"/>
      <c r="B43" s="1" t="s">
        <v>7</v>
      </c>
      <c r="C43" s="2">
        <v>86.3</v>
      </c>
      <c r="D43" s="1">
        <v>5860</v>
      </c>
      <c r="E43" s="9">
        <f t="shared" si="0"/>
        <v>5684.6917773372552</v>
      </c>
      <c r="G43" s="10">
        <f t="shared" si="1"/>
        <v>175.30822266274481</v>
      </c>
    </row>
    <row r="44" spans="1:7" x14ac:dyDescent="0.25">
      <c r="A44" s="2"/>
      <c r="B44" s="1" t="s">
        <v>6</v>
      </c>
      <c r="C44" s="2">
        <v>86.9</v>
      </c>
      <c r="D44" s="1">
        <v>6160</v>
      </c>
      <c r="E44" s="9">
        <f t="shared" si="0"/>
        <v>5767.0721599563331</v>
      </c>
      <c r="G44" s="10">
        <f t="shared" si="1"/>
        <v>392.92784004366695</v>
      </c>
    </row>
    <row r="45" spans="1:7" x14ac:dyDescent="0.25">
      <c r="A45" s="2"/>
      <c r="B45" s="1" t="s">
        <v>5</v>
      </c>
      <c r="C45" s="2">
        <v>87</v>
      </c>
      <c r="D45" s="1">
        <v>6280</v>
      </c>
      <c r="E45" s="9">
        <f t="shared" si="0"/>
        <v>5780.8022237261794</v>
      </c>
      <c r="G45" s="10">
        <f t="shared" si="1"/>
        <v>499.19777627382064</v>
      </c>
    </row>
    <row r="46" spans="1:7" x14ac:dyDescent="0.25">
      <c r="A46" s="2"/>
      <c r="B46" s="1" t="s">
        <v>4</v>
      </c>
      <c r="C46" s="2">
        <v>87.4</v>
      </c>
      <c r="D46" s="1">
        <v>6090</v>
      </c>
      <c r="E46" s="9">
        <f t="shared" si="0"/>
        <v>5835.7224788055646</v>
      </c>
      <c r="G46" s="10">
        <f t="shared" si="1"/>
        <v>254.27752119443539</v>
      </c>
    </row>
    <row r="47" spans="1:7" x14ac:dyDescent="0.25">
      <c r="A47" s="2"/>
      <c r="B47" s="1" t="s">
        <v>3</v>
      </c>
      <c r="C47" s="2">
        <v>87.4</v>
      </c>
      <c r="D47" s="1">
        <v>5950</v>
      </c>
      <c r="E47" s="9">
        <f t="shared" si="0"/>
        <v>5835.7224788055646</v>
      </c>
      <c r="G47" s="10">
        <f t="shared" si="1"/>
        <v>114.27752119443539</v>
      </c>
    </row>
    <row r="48" spans="1:7" x14ac:dyDescent="0.25">
      <c r="A48" s="2"/>
      <c r="B48" s="1" t="s">
        <v>2</v>
      </c>
      <c r="C48" s="2">
        <v>87.7</v>
      </c>
      <c r="D48" s="1">
        <v>5880</v>
      </c>
      <c r="E48" s="9">
        <f t="shared" si="0"/>
        <v>5876.9126701151035</v>
      </c>
      <c r="G48" s="10">
        <f t="shared" si="1"/>
        <v>3.0873298848964623</v>
      </c>
    </row>
    <row r="49" spans="1:8" x14ac:dyDescent="0.25">
      <c r="A49" s="2"/>
      <c r="B49" s="1" t="s">
        <v>1</v>
      </c>
      <c r="C49" s="2">
        <v>87.5</v>
      </c>
      <c r="D49" s="1">
        <v>5900</v>
      </c>
      <c r="E49" s="9">
        <f t="shared" si="0"/>
        <v>5849.4525425754109</v>
      </c>
      <c r="G49" s="10">
        <f t="shared" si="1"/>
        <v>50.547457424589084</v>
      </c>
    </row>
    <row r="50" spans="1:8" x14ac:dyDescent="0.25">
      <c r="A50" s="2"/>
      <c r="B50" s="1" t="s">
        <v>0</v>
      </c>
      <c r="C50" s="2">
        <v>87.5</v>
      </c>
      <c r="D50" s="1">
        <v>5930</v>
      </c>
      <c r="E50" s="10">
        <f>TREND($D$3:$D$50,$C$3:$C$50,C50)</f>
        <v>5849.4525425754109</v>
      </c>
      <c r="F50" s="8" t="s">
        <v>61</v>
      </c>
      <c r="G50" s="10">
        <f>D50-E50</f>
        <v>80.547457424589084</v>
      </c>
      <c r="H50" s="10" t="s">
        <v>65</v>
      </c>
    </row>
    <row r="52" spans="1:8" x14ac:dyDescent="0.25">
      <c r="B52" s="4"/>
    </row>
    <row r="53" spans="1:8" x14ac:dyDescent="0.25">
      <c r="B53" s="5"/>
    </row>
    <row r="54" spans="1:8" x14ac:dyDescent="0.25">
      <c r="B5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7"/>
  <sheetViews>
    <sheetView tabSelected="1" zoomScale="70" zoomScaleNormal="70" workbookViewId="0">
      <selection activeCell="G69" sqref="G69"/>
    </sheetView>
  </sheetViews>
  <sheetFormatPr defaultColWidth="9.28515625" defaultRowHeight="15.75" x14ac:dyDescent="0.25"/>
  <cols>
    <col min="1" max="1" width="19" style="15" customWidth="1"/>
    <col min="2" max="2" width="25" style="15" customWidth="1"/>
    <col min="3" max="3" width="20.85546875" style="15" customWidth="1"/>
    <col min="4" max="4" width="32.5703125" style="15" customWidth="1"/>
    <col min="5" max="5" width="24.42578125" style="15" customWidth="1"/>
    <col min="6" max="6" width="22.28515625" style="15" customWidth="1"/>
    <col min="7" max="7" width="34.28515625" style="15" customWidth="1"/>
    <col min="8" max="16384" width="9.28515625" style="15"/>
  </cols>
  <sheetData>
    <row r="1" spans="1:7" ht="47.25" x14ac:dyDescent="0.25">
      <c r="A1" s="38" t="s">
        <v>95</v>
      </c>
      <c r="B1" s="28" t="s">
        <v>94</v>
      </c>
      <c r="C1" s="28" t="s">
        <v>48</v>
      </c>
      <c r="D1" s="13" t="s">
        <v>57</v>
      </c>
      <c r="E1" s="14"/>
    </row>
    <row r="2" spans="1:7" x14ac:dyDescent="0.25">
      <c r="A2" s="29" t="s">
        <v>50</v>
      </c>
      <c r="B2" s="13" t="s">
        <v>54</v>
      </c>
      <c r="C2" s="13" t="s">
        <v>55</v>
      </c>
      <c r="D2" s="36" t="s">
        <v>58</v>
      </c>
      <c r="E2" s="14"/>
      <c r="F2" s="37" t="s">
        <v>71</v>
      </c>
    </row>
    <row r="3" spans="1:7" x14ac:dyDescent="0.25">
      <c r="A3" s="16" t="s">
        <v>33</v>
      </c>
      <c r="B3" s="17">
        <v>59.404613607981972</v>
      </c>
      <c r="C3" s="16">
        <v>5300</v>
      </c>
      <c r="D3" s="35">
        <f>$C$55+$C$56*B3</f>
        <v>5110.1153743658797</v>
      </c>
      <c r="E3" s="19" t="str">
        <f ca="1">_xlfn.FORMULATEXT(D3)</f>
        <v>=$C$55+$C$56*B3</v>
      </c>
      <c r="F3" s="17">
        <f>(B3-AVERAGE($B$3:$B$50))^2</f>
        <v>0.81361370549125955</v>
      </c>
      <c r="G3" s="19" t="str">
        <f ca="1">_xlfn.FORMULATEXT(F3)</f>
        <v>=(B3-AVERAGE($B$3:$B$50))^2</v>
      </c>
    </row>
    <row r="4" spans="1:7" x14ac:dyDescent="0.25">
      <c r="A4" s="16" t="s">
        <v>32</v>
      </c>
      <c r="B4" s="17">
        <v>59.312187915477665</v>
      </c>
      <c r="C4" s="16">
        <v>4970</v>
      </c>
      <c r="D4" s="35">
        <f t="shared" ref="D4:D52" si="0">$C$55+$C$56*B4</f>
        <v>5050.1659407890911</v>
      </c>
      <c r="E4" s="14"/>
      <c r="F4" s="17">
        <f t="shared" ref="F4:F52" si="1">(B4-AVERAGE($B$3:$B$50))^2</f>
        <v>0.98889315789847021</v>
      </c>
    </row>
    <row r="5" spans="1:7" x14ac:dyDescent="0.25">
      <c r="A5" s="16" t="s">
        <v>31</v>
      </c>
      <c r="B5" s="17">
        <v>59.391790501359345</v>
      </c>
      <c r="C5" s="16">
        <v>4970</v>
      </c>
      <c r="D5" s="35">
        <f t="shared" si="0"/>
        <v>5101.7980119757049</v>
      </c>
      <c r="E5" s="14"/>
      <c r="F5" s="17">
        <f t="shared" si="1"/>
        <v>0.8369111598777399</v>
      </c>
    </row>
    <row r="6" spans="1:7" x14ac:dyDescent="0.25">
      <c r="A6" s="16" t="s">
        <v>30</v>
      </c>
      <c r="B6" s="17">
        <v>59.702547046515242</v>
      </c>
      <c r="C6" s="16">
        <v>5020</v>
      </c>
      <c r="D6" s="35">
        <f t="shared" si="0"/>
        <v>5303.361866761079</v>
      </c>
      <c r="E6" s="14"/>
      <c r="F6" s="17">
        <f t="shared" si="1"/>
        <v>0.36490291042875228</v>
      </c>
    </row>
    <row r="7" spans="1:7" x14ac:dyDescent="0.25">
      <c r="A7" s="16" t="s">
        <v>29</v>
      </c>
      <c r="B7" s="17">
        <v>59.760931071621734</v>
      </c>
      <c r="C7" s="16">
        <v>4980</v>
      </c>
      <c r="D7" s="35">
        <f t="shared" si="0"/>
        <v>5341.2310905692138</v>
      </c>
      <c r="E7" s="14"/>
      <c r="F7" s="17">
        <f t="shared" si="1"/>
        <v>0.29777530202668046</v>
      </c>
    </row>
    <row r="8" spans="1:7" x14ac:dyDescent="0.25">
      <c r="A8" s="16" t="s">
        <v>28</v>
      </c>
      <c r="B8" s="17">
        <v>59.731299440624383</v>
      </c>
      <c r="C8" s="16">
        <v>5020</v>
      </c>
      <c r="D8" s="35">
        <f t="shared" si="0"/>
        <v>5322.0113320138189</v>
      </c>
      <c r="E8" s="14"/>
      <c r="F8" s="17">
        <f t="shared" si="1"/>
        <v>0.33099258153494798</v>
      </c>
    </row>
    <row r="9" spans="1:7" x14ac:dyDescent="0.25">
      <c r="A9" s="16" t="s">
        <v>27</v>
      </c>
      <c r="B9" s="17">
        <v>59.651611142014673</v>
      </c>
      <c r="C9" s="16">
        <v>5130</v>
      </c>
      <c r="D9" s="35">
        <f t="shared" si="0"/>
        <v>5270.3236655770525</v>
      </c>
      <c r="E9" s="14"/>
      <c r="F9" s="17">
        <f t="shared" si="1"/>
        <v>0.42903527823683185</v>
      </c>
    </row>
    <row r="10" spans="1:7" hidden="1" x14ac:dyDescent="0.25">
      <c r="A10" s="16" t="s">
        <v>26</v>
      </c>
      <c r="B10" s="17">
        <v>59.835092692239378</v>
      </c>
      <c r="C10" s="16">
        <v>5130</v>
      </c>
      <c r="D10" s="35">
        <f t="shared" si="0"/>
        <v>5389.334026329816</v>
      </c>
      <c r="E10" s="14"/>
      <c r="F10" s="17">
        <f t="shared" si="1"/>
        <v>0.22233704754657685</v>
      </c>
    </row>
    <row r="11" spans="1:7" hidden="1" x14ac:dyDescent="0.25">
      <c r="A11" s="16" t="s">
        <v>25</v>
      </c>
      <c r="B11" s="17">
        <v>59.778794967377202</v>
      </c>
      <c r="C11" s="16">
        <v>5250</v>
      </c>
      <c r="D11" s="35">
        <f t="shared" si="0"/>
        <v>5352.8180249269426</v>
      </c>
      <c r="E11" s="14"/>
      <c r="F11" s="17">
        <f t="shared" si="1"/>
        <v>0.27859819669362923</v>
      </c>
    </row>
    <row r="12" spans="1:7" hidden="1" x14ac:dyDescent="0.25">
      <c r="A12" s="16" t="s">
        <v>24</v>
      </c>
      <c r="B12" s="17">
        <v>59.868608285950344</v>
      </c>
      <c r="C12" s="16">
        <v>5150</v>
      </c>
      <c r="D12" s="35">
        <f t="shared" si="0"/>
        <v>5411.0730125848422</v>
      </c>
      <c r="E12" s="14"/>
      <c r="F12" s="17">
        <f t="shared" si="1"/>
        <v>0.19185337506622754</v>
      </c>
    </row>
    <row r="13" spans="1:7" hidden="1" x14ac:dyDescent="0.25">
      <c r="A13" s="16" t="s">
        <v>23</v>
      </c>
      <c r="B13" s="17">
        <v>59.827681793541799</v>
      </c>
      <c r="C13" s="16">
        <v>5420</v>
      </c>
      <c r="D13" s="35">
        <f t="shared" si="0"/>
        <v>5384.5271466930353</v>
      </c>
      <c r="E13" s="14"/>
      <c r="F13" s="17">
        <f t="shared" si="1"/>
        <v>0.2293808361875945</v>
      </c>
    </row>
    <row r="14" spans="1:7" hidden="1" x14ac:dyDescent="0.25">
      <c r="A14" s="16" t="s">
        <v>22</v>
      </c>
      <c r="B14" s="17">
        <v>59.762396471591131</v>
      </c>
      <c r="C14" s="16">
        <v>5440</v>
      </c>
      <c r="D14" s="35">
        <f t="shared" si="0"/>
        <v>5342.1815827510727</v>
      </c>
      <c r="E14" s="14"/>
      <c r="F14" s="17">
        <f t="shared" si="1"/>
        <v>0.29617814731197456</v>
      </c>
    </row>
    <row r="15" spans="1:7" hidden="1" x14ac:dyDescent="0.25">
      <c r="A15" s="16" t="s">
        <v>21</v>
      </c>
      <c r="B15" s="17">
        <v>59.560876660694682</v>
      </c>
      <c r="C15" s="16">
        <v>5640</v>
      </c>
      <c r="D15" s="35">
        <f t="shared" si="0"/>
        <v>5211.471190538643</v>
      </c>
      <c r="E15" s="14"/>
      <c r="F15" s="17">
        <f t="shared" si="1"/>
        <v>0.55613161866017236</v>
      </c>
    </row>
    <row r="16" spans="1:7" hidden="1" x14ac:dyDescent="0.25">
      <c r="A16" s="16" t="s">
        <v>20</v>
      </c>
      <c r="B16" s="17">
        <v>59.637426600090784</v>
      </c>
      <c r="C16" s="16">
        <v>5470</v>
      </c>
      <c r="D16" s="35">
        <f t="shared" si="0"/>
        <v>5261.123244884031</v>
      </c>
      <c r="E16" s="14"/>
      <c r="F16" s="17">
        <f t="shared" si="1"/>
        <v>0.44781845196871417</v>
      </c>
    </row>
    <row r="17" spans="1:6" hidden="1" x14ac:dyDescent="0.25">
      <c r="A17" s="16" t="s">
        <v>19</v>
      </c>
      <c r="B17" s="17">
        <v>59.864505794642461</v>
      </c>
      <c r="C17" s="16">
        <v>5810</v>
      </c>
      <c r="D17" s="35">
        <f t="shared" si="0"/>
        <v>5408.4120422042324</v>
      </c>
      <c r="E17" s="14"/>
      <c r="F17" s="17">
        <f t="shared" si="1"/>
        <v>0.19546407569658528</v>
      </c>
    </row>
    <row r="18" spans="1:6" hidden="1" x14ac:dyDescent="0.25">
      <c r="A18" s="16" t="s">
        <v>18</v>
      </c>
      <c r="B18" s="17">
        <v>60.076583210829959</v>
      </c>
      <c r="C18" s="16">
        <v>5530</v>
      </c>
      <c r="D18" s="35">
        <f t="shared" si="0"/>
        <v>5545.9703404477332</v>
      </c>
      <c r="E18" s="14"/>
      <c r="F18" s="17">
        <f t="shared" si="1"/>
        <v>5.2916458755219227E-2</v>
      </c>
    </row>
    <row r="19" spans="1:6" hidden="1" x14ac:dyDescent="0.25">
      <c r="A19" s="16" t="s">
        <v>17</v>
      </c>
      <c r="B19" s="17">
        <v>60.252739100900563</v>
      </c>
      <c r="C19" s="16">
        <v>5380</v>
      </c>
      <c r="D19" s="35">
        <f t="shared" si="0"/>
        <v>5660.2291092468513</v>
      </c>
      <c r="E19" s="14"/>
      <c r="F19" s="17">
        <f t="shared" si="1"/>
        <v>2.903042228459685E-3</v>
      </c>
    </row>
    <row r="20" spans="1:6" hidden="1" x14ac:dyDescent="0.25">
      <c r="A20" s="16" t="s">
        <v>16</v>
      </c>
      <c r="B20" s="17">
        <v>60.373501302015441</v>
      </c>
      <c r="C20" s="16">
        <v>5490</v>
      </c>
      <c r="D20" s="35">
        <f t="shared" si="0"/>
        <v>5738.5582551603147</v>
      </c>
      <c r="E20" s="14"/>
      <c r="F20" s="17">
        <f t="shared" si="1"/>
        <v>4.4732439347488643E-3</v>
      </c>
    </row>
    <row r="21" spans="1:6" hidden="1" x14ac:dyDescent="0.25">
      <c r="A21" s="16" t="s">
        <v>15</v>
      </c>
      <c r="B21" s="17">
        <v>60.453482388601834</v>
      </c>
      <c r="C21" s="16">
        <v>5510</v>
      </c>
      <c r="D21" s="35">
        <f t="shared" si="0"/>
        <v>5790.4358306243812</v>
      </c>
      <c r="E21" s="14"/>
      <c r="F21" s="17">
        <f t="shared" si="1"/>
        <v>2.1568858451022455E-2</v>
      </c>
    </row>
    <row r="22" spans="1:6" hidden="1" x14ac:dyDescent="0.25">
      <c r="A22" s="16" t="s">
        <v>14</v>
      </c>
      <c r="B22" s="17">
        <v>60.513163084439348</v>
      </c>
      <c r="C22" s="16">
        <v>5700</v>
      </c>
      <c r="D22" s="35">
        <f t="shared" si="0"/>
        <v>5829.1461049429709</v>
      </c>
      <c r="E22" s="14"/>
      <c r="F22" s="17">
        <f t="shared" si="1"/>
        <v>4.2660463794602983E-2</v>
      </c>
    </row>
    <row r="23" spans="1:6" hidden="1" x14ac:dyDescent="0.25">
      <c r="A23" s="16" t="s">
        <v>13</v>
      </c>
      <c r="B23" s="17">
        <v>60.349891819178438</v>
      </c>
      <c r="C23" s="16">
        <v>5480</v>
      </c>
      <c r="D23" s="35">
        <f t="shared" si="0"/>
        <v>5723.2446006474929</v>
      </c>
      <c r="E23" s="14"/>
      <c r="F23" s="17">
        <f t="shared" si="1"/>
        <v>1.8725379225252683E-3</v>
      </c>
    </row>
    <row r="24" spans="1:6" hidden="1" x14ac:dyDescent="0.25">
      <c r="A24" s="16" t="s">
        <v>12</v>
      </c>
      <c r="B24" s="17">
        <v>60.222963460079505</v>
      </c>
      <c r="C24" s="16">
        <v>5810</v>
      </c>
      <c r="D24" s="35">
        <f t="shared" si="0"/>
        <v>5640.9159426019251</v>
      </c>
      <c r="E24" s="14"/>
      <c r="F24" s="17">
        <f t="shared" si="1"/>
        <v>6.9982473432904438E-3</v>
      </c>
    </row>
    <row r="25" spans="1:6" hidden="1" x14ac:dyDescent="0.25">
      <c r="A25" s="16" t="s">
        <v>11</v>
      </c>
      <c r="B25" s="17">
        <v>60.173332950547142</v>
      </c>
      <c r="C25" s="16">
        <v>5720</v>
      </c>
      <c r="D25" s="35">
        <f t="shared" si="0"/>
        <v>5608.7244506695934</v>
      </c>
      <c r="E25" s="14"/>
      <c r="F25" s="17">
        <f t="shared" si="1"/>
        <v>1.776516776655504E-2</v>
      </c>
    </row>
    <row r="26" spans="1:6" hidden="1" x14ac:dyDescent="0.25">
      <c r="A26" s="16" t="s">
        <v>10</v>
      </c>
      <c r="B26" s="17">
        <v>60.209538388108854</v>
      </c>
      <c r="C26" s="16">
        <v>5810</v>
      </c>
      <c r="D26" s="35">
        <f t="shared" si="0"/>
        <v>5632.2081316181866</v>
      </c>
      <c r="E26" s="14"/>
      <c r="F26" s="17">
        <f t="shared" si="1"/>
        <v>9.4246428655159684E-3</v>
      </c>
    </row>
    <row r="27" spans="1:6" hidden="1" x14ac:dyDescent="0.25">
      <c r="A27" s="16" t="s">
        <v>9</v>
      </c>
      <c r="B27" s="17">
        <v>60.354618805870061</v>
      </c>
      <c r="C27" s="16">
        <v>5900</v>
      </c>
      <c r="D27" s="35">
        <f t="shared" si="0"/>
        <v>5726.3106331219024</v>
      </c>
      <c r="E27" s="14"/>
      <c r="F27" s="17">
        <f t="shared" si="1"/>
        <v>2.3039825203593849E-3</v>
      </c>
    </row>
    <row r="28" spans="1:6" hidden="1" x14ac:dyDescent="0.25">
      <c r="A28" s="16" t="s">
        <v>8</v>
      </c>
      <c r="B28" s="17">
        <v>60.386920072044468</v>
      </c>
      <c r="C28" s="16">
        <v>5610</v>
      </c>
      <c r="D28" s="35">
        <f t="shared" si="0"/>
        <v>5747.2619785595234</v>
      </c>
      <c r="E28" s="14"/>
      <c r="F28" s="17">
        <f t="shared" si="1"/>
        <v>6.448264106747501E-3</v>
      </c>
    </row>
    <row r="29" spans="1:6" hidden="1" x14ac:dyDescent="0.25">
      <c r="A29" s="16" t="s">
        <v>7</v>
      </c>
      <c r="B29" s="17">
        <v>60.518943202590059</v>
      </c>
      <c r="C29" s="16">
        <v>5940</v>
      </c>
      <c r="D29" s="35">
        <f t="shared" si="0"/>
        <v>5832.8952227451009</v>
      </c>
      <c r="E29" s="14"/>
      <c r="F29" s="17">
        <f t="shared" si="1"/>
        <v>4.5081572122519453E-2</v>
      </c>
    </row>
    <row r="30" spans="1:6" hidden="1" x14ac:dyDescent="0.25">
      <c r="A30" s="16" t="s">
        <v>6</v>
      </c>
      <c r="B30" s="17">
        <v>60.738608947989334</v>
      </c>
      <c r="C30" s="16">
        <v>6150</v>
      </c>
      <c r="D30" s="35">
        <f t="shared" si="0"/>
        <v>5975.3754861447596</v>
      </c>
      <c r="E30" s="14"/>
      <c r="F30" s="17">
        <f t="shared" si="1"/>
        <v>0.18661532557478921</v>
      </c>
    </row>
    <row r="31" spans="1:6" hidden="1" x14ac:dyDescent="0.25">
      <c r="A31" s="16" t="s">
        <v>5</v>
      </c>
      <c r="B31" s="17">
        <v>60.707700582113631</v>
      </c>
      <c r="C31" s="16">
        <v>6170</v>
      </c>
      <c r="D31" s="35">
        <f t="shared" si="0"/>
        <v>5955.3276079322604</v>
      </c>
      <c r="E31" s="14"/>
      <c r="F31" s="17">
        <f t="shared" si="1"/>
        <v>0.16086644517684298</v>
      </c>
    </row>
    <row r="32" spans="1:6" hidden="1" x14ac:dyDescent="0.25">
      <c r="A32" s="16" t="s">
        <v>4</v>
      </c>
      <c r="B32" s="17">
        <v>60.599712447073884</v>
      </c>
      <c r="C32" s="16">
        <v>6080</v>
      </c>
      <c r="D32" s="35">
        <f t="shared" si="0"/>
        <v>5885.2840155800004</v>
      </c>
      <c r="E32" s="14"/>
      <c r="F32" s="17">
        <f t="shared" si="1"/>
        <v>8.590377578120624E-2</v>
      </c>
    </row>
    <row r="33" spans="1:6" hidden="1" x14ac:dyDescent="0.25">
      <c r="A33" s="16" t="s">
        <v>3</v>
      </c>
      <c r="B33" s="17">
        <v>60.593968859444594</v>
      </c>
      <c r="C33" s="16">
        <v>6020</v>
      </c>
      <c r="D33" s="35">
        <f t="shared" si="0"/>
        <v>5881.558592315705</v>
      </c>
      <c r="E33" s="14"/>
      <c r="F33" s="17">
        <f t="shared" si="1"/>
        <v>8.2569948647962049E-2</v>
      </c>
    </row>
    <row r="34" spans="1:6" hidden="1" x14ac:dyDescent="0.25">
      <c r="A34" s="16" t="s">
        <v>2</v>
      </c>
      <c r="B34" s="17">
        <v>60.676712961208054</v>
      </c>
      <c r="C34" s="16">
        <v>5950</v>
      </c>
      <c r="D34" s="35">
        <f t="shared" si="0"/>
        <v>5935.2283230813991</v>
      </c>
      <c r="E34" s="14"/>
      <c r="F34" s="17">
        <f t="shared" si="1"/>
        <v>0.13696954904193609</v>
      </c>
    </row>
    <row r="35" spans="1:6" hidden="1" x14ac:dyDescent="0.25">
      <c r="A35" s="16" t="s">
        <v>1</v>
      </c>
      <c r="B35" s="17">
        <v>60.537348221319512</v>
      </c>
      <c r="C35" s="16">
        <v>6080</v>
      </c>
      <c r="D35" s="35">
        <f t="shared" si="0"/>
        <v>5844.8331419308233</v>
      </c>
      <c r="E35" s="14"/>
      <c r="F35" s="17">
        <f t="shared" si="1"/>
        <v>5.3235979131284528E-2</v>
      </c>
    </row>
    <row r="36" spans="1:6" hidden="1" x14ac:dyDescent="0.25">
      <c r="A36" s="16" t="s">
        <v>0</v>
      </c>
      <c r="B36" s="17">
        <v>60.397875597731577</v>
      </c>
      <c r="C36" s="16">
        <v>6160</v>
      </c>
      <c r="D36" s="35">
        <f t="shared" si="0"/>
        <v>5754.3679849272594</v>
      </c>
      <c r="E36" s="14"/>
      <c r="F36" s="17">
        <f t="shared" si="1"/>
        <v>8.3277688288277869E-3</v>
      </c>
    </row>
    <row r="37" spans="1:6" hidden="1" x14ac:dyDescent="0.25">
      <c r="A37" s="16" t="s">
        <v>78</v>
      </c>
      <c r="B37" s="17">
        <v>60.514530362504203</v>
      </c>
      <c r="C37" s="16">
        <v>6150</v>
      </c>
      <c r="D37" s="35">
        <f t="shared" si="0"/>
        <v>5830.0329529968949</v>
      </c>
      <c r="E37" s="14"/>
      <c r="F37" s="17">
        <f t="shared" si="1"/>
        <v>4.3227139669019914E-2</v>
      </c>
    </row>
    <row r="38" spans="1:6" hidden="1" x14ac:dyDescent="0.25">
      <c r="A38" s="16" t="s">
        <v>79</v>
      </c>
      <c r="B38" s="17">
        <v>60.515891390155439</v>
      </c>
      <c r="C38" s="16">
        <v>6070</v>
      </c>
      <c r="D38" s="35">
        <f t="shared" si="0"/>
        <v>5830.9157468885387</v>
      </c>
      <c r="E38" s="14"/>
      <c r="F38" s="17">
        <f t="shared" si="1"/>
        <v>4.3794938324836552E-2</v>
      </c>
    </row>
    <row r="39" spans="1:6" hidden="1" x14ac:dyDescent="0.25">
      <c r="A39" s="16" t="s">
        <v>80</v>
      </c>
      <c r="B39" s="17">
        <v>60.584591039701387</v>
      </c>
      <c r="C39" s="16">
        <v>5890</v>
      </c>
      <c r="D39" s="35">
        <f t="shared" si="0"/>
        <v>5875.4759223723377</v>
      </c>
      <c r="E39" s="14"/>
      <c r="F39" s="17">
        <f t="shared" si="1"/>
        <v>7.7268461554877904E-2</v>
      </c>
    </row>
    <row r="40" spans="1:6" hidden="1" x14ac:dyDescent="0.25">
      <c r="A40" s="16" t="s">
        <v>81</v>
      </c>
      <c r="B40" s="17">
        <v>60.66772999862723</v>
      </c>
      <c r="C40" s="16">
        <v>6290</v>
      </c>
      <c r="D40" s="35">
        <f t="shared" si="0"/>
        <v>5929.4017665907741</v>
      </c>
      <c r="E40" s="14"/>
      <c r="F40" s="17">
        <f t="shared" si="1"/>
        <v>0.13040116203233368</v>
      </c>
    </row>
    <row r="41" spans="1:6" x14ac:dyDescent="0.25">
      <c r="A41" s="16" t="s">
        <v>82</v>
      </c>
      <c r="B41" s="17">
        <v>60.874455700008603</v>
      </c>
      <c r="C41" s="16">
        <v>5920</v>
      </c>
      <c r="D41" s="35">
        <f t="shared" si="0"/>
        <v>6063.488819311533</v>
      </c>
      <c r="E41" s="14"/>
      <c r="F41" s="17">
        <f t="shared" si="1"/>
        <v>0.32243853156152985</v>
      </c>
    </row>
    <row r="42" spans="1:6" x14ac:dyDescent="0.25">
      <c r="A42" s="16" t="s">
        <v>83</v>
      </c>
      <c r="B42" s="17">
        <v>60.974312080401837</v>
      </c>
      <c r="C42" s="16">
        <v>6070</v>
      </c>
      <c r="D42" s="35">
        <f t="shared" si="0"/>
        <v>6128.2579682505457</v>
      </c>
      <c r="E42" s="14"/>
      <c r="F42" s="17">
        <f t="shared" si="1"/>
        <v>0.4458140657079035</v>
      </c>
    </row>
    <row r="43" spans="1:6" x14ac:dyDescent="0.25">
      <c r="A43" s="16" t="s">
        <v>84</v>
      </c>
      <c r="B43" s="17">
        <v>60.852446110814014</v>
      </c>
      <c r="C43" s="16">
        <v>6150</v>
      </c>
      <c r="D43" s="35">
        <f t="shared" si="0"/>
        <v>6049.2128926755249</v>
      </c>
      <c r="E43" s="14"/>
      <c r="F43" s="17">
        <f t="shared" si="1"/>
        <v>0.29792724805401244</v>
      </c>
    </row>
    <row r="44" spans="1:6" x14ac:dyDescent="0.25">
      <c r="A44" s="16" t="s">
        <v>85</v>
      </c>
      <c r="B44" s="17">
        <v>60.821879861119143</v>
      </c>
      <c r="C44" s="16">
        <v>6100</v>
      </c>
      <c r="D44" s="35">
        <f t="shared" si="0"/>
        <v>6029.3869189000106</v>
      </c>
      <c r="E44" s="14"/>
      <c r="F44" s="17">
        <f t="shared" si="1"/>
        <v>0.26549376741903208</v>
      </c>
    </row>
    <row r="45" spans="1:6" x14ac:dyDescent="0.25">
      <c r="A45" s="16" t="s">
        <v>86</v>
      </c>
      <c r="B45" s="17">
        <v>61.030470955206219</v>
      </c>
      <c r="C45" s="16">
        <v>5940</v>
      </c>
      <c r="D45" s="35">
        <f t="shared" si="0"/>
        <v>6164.6839083069353</v>
      </c>
      <c r="E45" s="14"/>
      <c r="F45" s="17">
        <f t="shared" si="1"/>
        <v>0.52396167050070463</v>
      </c>
    </row>
    <row r="46" spans="1:6" x14ac:dyDescent="0.25">
      <c r="A46" s="16" t="s">
        <v>87</v>
      </c>
      <c r="B46" s="17">
        <v>60.935899851776888</v>
      </c>
      <c r="C46" s="16">
        <v>5980</v>
      </c>
      <c r="D46" s="35">
        <f t="shared" si="0"/>
        <v>6103.3429117755222</v>
      </c>
      <c r="E46" s="14"/>
      <c r="F46" s="17">
        <f t="shared" si="1"/>
        <v>0.39599440557871979</v>
      </c>
    </row>
    <row r="47" spans="1:6" x14ac:dyDescent="0.25">
      <c r="A47" s="16" t="s">
        <v>88</v>
      </c>
      <c r="B47" s="17">
        <v>60.966297220935793</v>
      </c>
      <c r="C47" s="16">
        <v>5960</v>
      </c>
      <c r="D47" s="35">
        <f t="shared" si="0"/>
        <v>6123.0593457445284</v>
      </c>
      <c r="E47" s="14"/>
      <c r="F47" s="17">
        <f t="shared" si="1"/>
        <v>0.43517537107526388</v>
      </c>
    </row>
    <row r="48" spans="1:6" x14ac:dyDescent="0.25">
      <c r="A48" s="16" t="s">
        <v>89</v>
      </c>
      <c r="B48" s="17">
        <v>60.819388643638902</v>
      </c>
      <c r="C48" s="16">
        <v>5870</v>
      </c>
      <c r="D48" s="35">
        <f t="shared" si="0"/>
        <v>6027.7710578465485</v>
      </c>
      <c r="E48" s="14"/>
      <c r="F48" s="17">
        <f t="shared" si="1"/>
        <v>0.26293271979531951</v>
      </c>
    </row>
    <row r="49" spans="1:6" x14ac:dyDescent="0.25">
      <c r="A49" s="16" t="s">
        <v>90</v>
      </c>
      <c r="B49" s="17">
        <v>60.937003916045498</v>
      </c>
      <c r="C49" s="16">
        <v>5800</v>
      </c>
      <c r="D49" s="35">
        <f t="shared" si="0"/>
        <v>6104.0590332969514</v>
      </c>
      <c r="E49" s="14"/>
      <c r="F49" s="17">
        <f t="shared" si="1"/>
        <v>0.39738515756997128</v>
      </c>
    </row>
    <row r="50" spans="1:6" x14ac:dyDescent="0.25">
      <c r="A50" s="16" t="s">
        <v>91</v>
      </c>
      <c r="B50" s="17">
        <v>60.994844896855483</v>
      </c>
      <c r="C50" s="16">
        <v>6080</v>
      </c>
      <c r="D50" s="35">
        <f t="shared" si="0"/>
        <v>6141.5760260630414</v>
      </c>
      <c r="E50" s="19"/>
      <c r="F50" s="17">
        <f t="shared" si="1"/>
        <v>0.47365490168878366</v>
      </c>
    </row>
    <row r="51" spans="1:6" x14ac:dyDescent="0.25">
      <c r="A51" s="16" t="s">
        <v>92</v>
      </c>
      <c r="B51" s="17">
        <v>60.966033394508869</v>
      </c>
      <c r="C51" s="16">
        <v>6080</v>
      </c>
      <c r="D51" s="35">
        <f t="shared" si="0"/>
        <v>6122.8882218456638</v>
      </c>
      <c r="E51" s="19"/>
      <c r="F51" s="17">
        <f t="shared" si="1"/>
        <v>0.43482735957739149</v>
      </c>
    </row>
    <row r="52" spans="1:6" x14ac:dyDescent="0.25">
      <c r="A52" s="16" t="s">
        <v>93</v>
      </c>
      <c r="B52" s="17">
        <v>60.928623345057318</v>
      </c>
      <c r="C52" s="16">
        <v>6050</v>
      </c>
      <c r="D52" s="35">
        <f t="shared" si="0"/>
        <v>6098.6232018719602</v>
      </c>
      <c r="E52" s="19"/>
      <c r="F52" s="17">
        <f t="shared" si="1"/>
        <v>0.38688942026049289</v>
      </c>
    </row>
    <row r="53" spans="1:6" x14ac:dyDescent="0.25">
      <c r="A53" s="22"/>
      <c r="B53" s="23"/>
      <c r="C53" s="24"/>
      <c r="D53" s="18"/>
      <c r="E53" s="19"/>
      <c r="F53" s="20"/>
    </row>
    <row r="54" spans="1:6" x14ac:dyDescent="0.25">
      <c r="B54" s="15" t="s">
        <v>51</v>
      </c>
    </row>
    <row r="55" spans="1:6" ht="18.75" x14ac:dyDescent="0.35">
      <c r="A55" s="25"/>
      <c r="B55" s="30" t="s">
        <v>96</v>
      </c>
      <c r="C55" s="27">
        <f>INTERCEPT(C3:C52,B3:B52)</f>
        <v>-33421.0856494248</v>
      </c>
      <c r="D55" s="19" t="str">
        <f ca="1">_xlfn.FORMULATEXT(C55)</f>
        <v>=INTERCEPT(C3:C52,B3:B52)</v>
      </c>
      <c r="E55" s="26"/>
    </row>
    <row r="56" spans="1:6" ht="18.75" x14ac:dyDescent="0.35">
      <c r="A56" s="25"/>
      <c r="B56" s="30" t="s">
        <v>97</v>
      </c>
      <c r="C56" s="27">
        <f>SLOPE(C3:C52,B3:B52)</f>
        <v>648.62303924847663</v>
      </c>
      <c r="D56" s="19" t="str">
        <f ca="1">_xlfn.FORMULATEXT(C56)</f>
        <v>=SLOPE(C3:C52,B3:B52)</v>
      </c>
      <c r="E56" s="26"/>
    </row>
    <row r="58" spans="1:6" x14ac:dyDescent="0.25">
      <c r="B58" s="15" t="s">
        <v>72</v>
      </c>
      <c r="D58" s="21"/>
    </row>
    <row r="59" spans="1:6" x14ac:dyDescent="0.25">
      <c r="B59" s="34" t="s">
        <v>69</v>
      </c>
      <c r="C59" s="31">
        <f>COUNTA(A3:A52)</f>
        <v>50</v>
      </c>
      <c r="D59" s="19" t="str">
        <f ca="1">_xlfn.FORMULATEXT(C59)</f>
        <v>=COUNTA(A3:A52)</v>
      </c>
      <c r="E59" s="21"/>
    </row>
    <row r="60" spans="1:6" x14ac:dyDescent="0.25">
      <c r="B60" s="34" t="s">
        <v>73</v>
      </c>
      <c r="C60" s="31">
        <v>0.05</v>
      </c>
      <c r="D60" s="26"/>
    </row>
    <row r="61" spans="1:6" x14ac:dyDescent="0.25">
      <c r="B61" s="34" t="s">
        <v>70</v>
      </c>
      <c r="C61" s="31">
        <f>C59-2</f>
        <v>48</v>
      </c>
      <c r="D61" s="19" t="str">
        <f t="shared" ref="D61:D67" ca="1" si="2">_xlfn.FORMULATEXT(C61)</f>
        <v>=C59-2</v>
      </c>
      <c r="E61" s="21"/>
    </row>
    <row r="62" spans="1:6" ht="18.75" x14ac:dyDescent="0.35">
      <c r="B62" s="34" t="s">
        <v>98</v>
      </c>
      <c r="C62" s="32">
        <f>_xlfn.T.INV.2T(C60,C61)</f>
        <v>2.0106347576242314</v>
      </c>
      <c r="D62" s="19" t="str">
        <f t="shared" ca="1" si="2"/>
        <v>=T.INV.2T(C60,C61)</v>
      </c>
      <c r="E62" s="21"/>
    </row>
    <row r="63" spans="1:6" ht="18.75" x14ac:dyDescent="0.35">
      <c r="B63" s="34" t="s">
        <v>99</v>
      </c>
      <c r="C63" s="31">
        <f>STEYX(C3:C52,B3:B52)</f>
        <v>216.75905842390819</v>
      </c>
      <c r="D63" s="19" t="str">
        <f t="shared" ca="1" si="2"/>
        <v>=STEYX(C3:C52,B3:B52)</v>
      </c>
      <c r="E63" s="21"/>
    </row>
    <row r="64" spans="1:6" ht="18.75" x14ac:dyDescent="0.35">
      <c r="B64" s="34" t="s">
        <v>100</v>
      </c>
      <c r="C64" s="33">
        <f>SUM(F3:F52)</f>
        <v>12.345977438990767</v>
      </c>
      <c r="D64" s="19" t="str">
        <f t="shared" ca="1" si="2"/>
        <v>=SUM(F3:F52)</v>
      </c>
      <c r="E64" s="21"/>
    </row>
    <row r="65" spans="2:5" ht="18.75" x14ac:dyDescent="0.35">
      <c r="B65" s="34" t="s">
        <v>101</v>
      </c>
      <c r="C65" s="31">
        <f>C63/SQRT(C64)</f>
        <v>61.689963930757543</v>
      </c>
      <c r="D65" s="19" t="str">
        <f t="shared" ca="1" si="2"/>
        <v>=C63/SQRT(C64)</v>
      </c>
      <c r="E65" s="21"/>
    </row>
    <row r="66" spans="2:5" x14ac:dyDescent="0.25">
      <c r="B66" s="34" t="s">
        <v>74</v>
      </c>
      <c r="C66" s="32">
        <f>C56-C62*C65</f>
        <v>524.58705357271037</v>
      </c>
      <c r="D66" s="19" t="str">
        <f t="shared" ca="1" si="2"/>
        <v>=C56-C62*C65</v>
      </c>
      <c r="E66" s="21"/>
    </row>
    <row r="67" spans="2:5" x14ac:dyDescent="0.25">
      <c r="B67" s="34" t="s">
        <v>75</v>
      </c>
      <c r="C67" s="32">
        <f>C56+C62*C65</f>
        <v>772.65902492424289</v>
      </c>
      <c r="D67" s="19" t="str">
        <f t="shared" ca="1" si="2"/>
        <v>=C56+C62*C65</v>
      </c>
      <c r="E67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Illustration</vt:lpstr>
      <vt:lpstr>Example 12.1</vt:lpstr>
      <vt:lpstr>Example 12.2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Pecar</dc:creator>
  <cp:lastModifiedBy>Branko Pecar</cp:lastModifiedBy>
  <dcterms:created xsi:type="dcterms:W3CDTF">2017-06-15T07:04:03Z</dcterms:created>
  <dcterms:modified xsi:type="dcterms:W3CDTF">2020-09-20T07:08:09Z</dcterms:modified>
</cp:coreProperties>
</file>